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nternal.vic.gov.au\DTF\HomeDirs1\vicvbcd\Documents\Micro Focus CM\"/>
    </mc:Choice>
  </mc:AlternateContent>
  <xr:revisionPtr revIDLastSave="0" documentId="8_{9A952AB3-82B2-4433-AD3D-621CBC5106E5}" xr6:coauthVersionLast="47" xr6:coauthVersionMax="47" xr10:uidLastSave="{00000000-0000-0000-0000-000000000000}"/>
  <bookViews>
    <workbookView xWindow="-120" yWindow="-120" windowWidth="29040" windowHeight="15840" tabRatio="1000" activeTab="5" xr2:uid="{00000000-000D-0000-FFFF-FFFF00000000}"/>
  </bookViews>
  <sheets>
    <sheet name="Please read" sheetId="29" r:id="rId1"/>
    <sheet name="Summary sheets -&gt;" sheetId="30" r:id="rId2"/>
    <sheet name="Summary (single component bid)" sheetId="20" r:id="rId3"/>
    <sheet name="Summary  (multi component bid)" sheetId="23" r:id="rId4"/>
    <sheet name="Costing sheets -&gt;" sheetId="21" r:id="rId5"/>
    <sheet name="Component 1" sheetId="1" r:id="rId6"/>
    <sheet name="Component 2" sheetId="25" r:id="rId7"/>
    <sheet name="Component 3" sheetId="26" r:id="rId8"/>
    <sheet name="Component 4" sheetId="27" r:id="rId9"/>
    <sheet name="Component 5" sheetId="28" r:id="rId10"/>
    <sheet name="Sources-&gt;" sheetId="18" r:id="rId11"/>
    <sheet name="Standard costing - CAM" sheetId="6" r:id="rId12"/>
    <sheet name="Standard costing - VPS" sheetId="2" r:id="rId13"/>
    <sheet name="FORMULAS FTE summary " sheetId="22" r:id="rId14"/>
    <sheet name="Sheet2" sheetId="7" state="hidden" r:id="rId15"/>
    <sheet name="Sheet1" sheetId="3" state="hidden" r:id="rId16"/>
  </sheets>
  <definedNames>
    <definedName name="_Toc492466341" localSheetId="12">'Standard costing - VPS'!$A$1</definedName>
    <definedName name="Location" localSheetId="6">'Component 2'!$K$11:$K$28</definedName>
    <definedName name="Location" localSheetId="7">'Component 3'!$K$11:$K$28</definedName>
    <definedName name="Location" localSheetId="8">'Component 4'!$K$11:$K$28</definedName>
    <definedName name="Location" localSheetId="9">'Component 5'!$K$11:$K$28</definedName>
    <definedName name="Location">'Component 1'!$K$11:$K$28</definedName>
    <definedName name="months" localSheetId="6">'Component 2'!$M$11:$M$28</definedName>
    <definedName name="months" localSheetId="7">'Component 3'!$M$11:$M$28</definedName>
    <definedName name="months" localSheetId="8">'Component 4'!$M$11:$M$28</definedName>
    <definedName name="months" localSheetId="9">'Component 5'!$M$11:$M$28</definedName>
    <definedName name="months">'Component 1'!$M$11:$M$28</definedName>
    <definedName name="staff" localSheetId="6">'Component 2'!$H$11:$H$28</definedName>
    <definedName name="staff" localSheetId="7">'Component 3'!$H$11:$H$28</definedName>
    <definedName name="staff" localSheetId="8">'Component 4'!$H$11:$H$28</definedName>
    <definedName name="staff" localSheetId="9">'Component 5'!$H$11:$H$28</definedName>
    <definedName name="staff">'Component 1'!$H$11:$H$28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 l="1"/>
  <c r="F39" i="1"/>
  <c r="S25" i="1"/>
  <c r="F11" i="1"/>
  <c r="F12" i="1"/>
  <c r="F13" i="1"/>
  <c r="F14" i="1"/>
  <c r="F15" i="1"/>
  <c r="F16" i="1"/>
  <c r="F17" i="1"/>
  <c r="T22" i="28"/>
  <c r="R22" i="28"/>
  <c r="Q22" i="28"/>
  <c r="P22" i="28"/>
  <c r="O22" i="28"/>
  <c r="N22" i="28"/>
  <c r="S22" i="28" s="1"/>
  <c r="T21" i="28"/>
  <c r="R21" i="28"/>
  <c r="Q21" i="28"/>
  <c r="P21" i="28"/>
  <c r="O21" i="28"/>
  <c r="N21" i="28"/>
  <c r="S21" i="28" s="1"/>
  <c r="T20" i="28"/>
  <c r="R20" i="28"/>
  <c r="Q20" i="28"/>
  <c r="P20" i="28"/>
  <c r="O20" i="28"/>
  <c r="S20" i="28" s="1"/>
  <c r="N20" i="28"/>
  <c r="T19" i="28"/>
  <c r="S19" i="28"/>
  <c r="R19" i="28"/>
  <c r="Q19" i="28"/>
  <c r="P19" i="28"/>
  <c r="O19" i="28"/>
  <c r="N19" i="28"/>
  <c r="T18" i="28"/>
  <c r="R18" i="28"/>
  <c r="S18" i="28" s="1"/>
  <c r="Q18" i="28"/>
  <c r="P18" i="28"/>
  <c r="O18" i="28"/>
  <c r="N18" i="28"/>
  <c r="T17" i="28"/>
  <c r="R17" i="28"/>
  <c r="Q17" i="28"/>
  <c r="P17" i="28"/>
  <c r="S17" i="28" s="1"/>
  <c r="O17" i="28"/>
  <c r="N17" i="28"/>
  <c r="T16" i="28"/>
  <c r="R16" i="28"/>
  <c r="Q16" i="28"/>
  <c r="P16" i="28"/>
  <c r="S16" i="28" s="1"/>
  <c r="O16" i="28"/>
  <c r="N16" i="28"/>
  <c r="T15" i="28"/>
  <c r="R15" i="28"/>
  <c r="Q15" i="28"/>
  <c r="P15" i="28"/>
  <c r="O15" i="28"/>
  <c r="N15" i="28"/>
  <c r="S15" i="28" s="1"/>
  <c r="T14" i="28"/>
  <c r="R14" i="28"/>
  <c r="Q14" i="28"/>
  <c r="P14" i="28"/>
  <c r="O14" i="28"/>
  <c r="N14" i="28"/>
  <c r="S14" i="28" s="1"/>
  <c r="T13" i="28"/>
  <c r="R13" i="28"/>
  <c r="Q13" i="28"/>
  <c r="P13" i="28"/>
  <c r="O13" i="28"/>
  <c r="N13" i="28"/>
  <c r="S13" i="28" s="1"/>
  <c r="T12" i="28"/>
  <c r="R12" i="28"/>
  <c r="Q12" i="28"/>
  <c r="P12" i="28"/>
  <c r="O12" i="28"/>
  <c r="S12" i="28" s="1"/>
  <c r="N12" i="28"/>
  <c r="T11" i="28"/>
  <c r="S11" i="28"/>
  <c r="R11" i="28"/>
  <c r="Q11" i="28"/>
  <c r="P11" i="28"/>
  <c r="O11" i="28"/>
  <c r="N11" i="28"/>
  <c r="T22" i="27"/>
  <c r="R22" i="27"/>
  <c r="Q22" i="27"/>
  <c r="P22" i="27"/>
  <c r="O22" i="27"/>
  <c r="N22" i="27"/>
  <c r="S22" i="27" s="1"/>
  <c r="T21" i="27"/>
  <c r="R21" i="27"/>
  <c r="Q21" i="27"/>
  <c r="P21" i="27"/>
  <c r="O21" i="27"/>
  <c r="N21" i="27"/>
  <c r="S21" i="27" s="1"/>
  <c r="T20" i="27"/>
  <c r="S20" i="27"/>
  <c r="R20" i="27"/>
  <c r="Q20" i="27"/>
  <c r="P20" i="27"/>
  <c r="O20" i="27"/>
  <c r="N20" i="27"/>
  <c r="T19" i="27"/>
  <c r="R19" i="27"/>
  <c r="Q19" i="27"/>
  <c r="P19" i="27"/>
  <c r="O19" i="27"/>
  <c r="N19" i="27"/>
  <c r="S19" i="27" s="1"/>
  <c r="T18" i="27"/>
  <c r="R18" i="27"/>
  <c r="Q18" i="27"/>
  <c r="S18" i="27" s="1"/>
  <c r="P18" i="27"/>
  <c r="O18" i="27"/>
  <c r="N18" i="27"/>
  <c r="T17" i="27"/>
  <c r="R17" i="27"/>
  <c r="Q17" i="27"/>
  <c r="P17" i="27"/>
  <c r="S17" i="27" s="1"/>
  <c r="O17" i="27"/>
  <c r="N17" i="27"/>
  <c r="T16" i="27"/>
  <c r="R16" i="27"/>
  <c r="Q16" i="27"/>
  <c r="P16" i="27"/>
  <c r="O16" i="27"/>
  <c r="S16" i="27" s="1"/>
  <c r="N16" i="27"/>
  <c r="T15" i="27"/>
  <c r="R15" i="27"/>
  <c r="Q15" i="27"/>
  <c r="P15" i="27"/>
  <c r="O15" i="27"/>
  <c r="N15" i="27"/>
  <c r="S15" i="27" s="1"/>
  <c r="T14" i="27"/>
  <c r="R14" i="27"/>
  <c r="Q14" i="27"/>
  <c r="P14" i="27"/>
  <c r="O14" i="27"/>
  <c r="N14" i="27"/>
  <c r="S14" i="27" s="1"/>
  <c r="T13" i="27"/>
  <c r="R13" i="27"/>
  <c r="Q13" i="27"/>
  <c r="P13" i="27"/>
  <c r="O13" i="27"/>
  <c r="N13" i="27"/>
  <c r="S13" i="27" s="1"/>
  <c r="T12" i="27"/>
  <c r="S12" i="27"/>
  <c r="R12" i="27"/>
  <c r="Q12" i="27"/>
  <c r="P12" i="27"/>
  <c r="O12" i="27"/>
  <c r="N12" i="27"/>
  <c r="T11" i="27"/>
  <c r="R11" i="27"/>
  <c r="Q11" i="27"/>
  <c r="P11" i="27"/>
  <c r="O11" i="27"/>
  <c r="N11" i="27"/>
  <c r="S11" i="27" s="1"/>
  <c r="T22" i="26"/>
  <c r="W15" i="22" s="1"/>
  <c r="R22" i="26"/>
  <c r="R32" i="26" s="1"/>
  <c r="Q22" i="26"/>
  <c r="P22" i="26"/>
  <c r="P32" i="26" s="1"/>
  <c r="O22" i="26"/>
  <c r="O32" i="26" s="1"/>
  <c r="N22" i="26"/>
  <c r="T21" i="26"/>
  <c r="W14" i="22" s="1"/>
  <c r="R21" i="26"/>
  <c r="Q21" i="26"/>
  <c r="P21" i="26"/>
  <c r="O21" i="26"/>
  <c r="N21" i="26"/>
  <c r="S21" i="26" s="1"/>
  <c r="T20" i="26"/>
  <c r="W13" i="22" s="1"/>
  <c r="S20" i="26"/>
  <c r="R20" i="26"/>
  <c r="Q20" i="26"/>
  <c r="P20" i="26"/>
  <c r="O20" i="26"/>
  <c r="N20" i="26"/>
  <c r="T19" i="26"/>
  <c r="R19" i="26"/>
  <c r="S19" i="26" s="1"/>
  <c r="Q19" i="26"/>
  <c r="P19" i="26"/>
  <c r="O19" i="26"/>
  <c r="N19" i="26"/>
  <c r="T18" i="26"/>
  <c r="R18" i="26"/>
  <c r="Q18" i="26"/>
  <c r="S18" i="26" s="1"/>
  <c r="P18" i="26"/>
  <c r="O18" i="26"/>
  <c r="N18" i="26"/>
  <c r="T17" i="26"/>
  <c r="R17" i="26"/>
  <c r="Q17" i="26"/>
  <c r="P17" i="26"/>
  <c r="S17" i="26" s="1"/>
  <c r="O17" i="26"/>
  <c r="N17" i="26"/>
  <c r="T16" i="26"/>
  <c r="R16" i="26"/>
  <c r="Q16" i="26"/>
  <c r="P16" i="26"/>
  <c r="O16" i="26"/>
  <c r="S16" i="26" s="1"/>
  <c r="N16" i="26"/>
  <c r="T15" i="26"/>
  <c r="R15" i="26"/>
  <c r="Q15" i="26"/>
  <c r="P15" i="26"/>
  <c r="O15" i="26"/>
  <c r="N15" i="26"/>
  <c r="S15" i="26" s="1"/>
  <c r="T14" i="26"/>
  <c r="R14" i="26"/>
  <c r="Q14" i="26"/>
  <c r="P14" i="26"/>
  <c r="O14" i="26"/>
  <c r="N14" i="26"/>
  <c r="S14" i="26" s="1"/>
  <c r="T13" i="26"/>
  <c r="W6" i="22" s="1"/>
  <c r="R13" i="26"/>
  <c r="Q13" i="26"/>
  <c r="P13" i="26"/>
  <c r="O13" i="26"/>
  <c r="N13" i="26"/>
  <c r="S13" i="26" s="1"/>
  <c r="T12" i="26"/>
  <c r="W5" i="22" s="1"/>
  <c r="S12" i="26"/>
  <c r="R12" i="26"/>
  <c r="Q12" i="26"/>
  <c r="P12" i="26"/>
  <c r="O12" i="26"/>
  <c r="N12" i="26"/>
  <c r="T11" i="26"/>
  <c r="R11" i="26"/>
  <c r="S11" i="26" s="1"/>
  <c r="Q11" i="26"/>
  <c r="P11" i="26"/>
  <c r="O11" i="26"/>
  <c r="N11" i="26"/>
  <c r="T22" i="25"/>
  <c r="R22" i="25"/>
  <c r="Q22" i="25"/>
  <c r="P22" i="25"/>
  <c r="O22" i="25"/>
  <c r="S22" i="25" s="1"/>
  <c r="N22" i="25"/>
  <c r="T21" i="25"/>
  <c r="R21" i="25"/>
  <c r="Q21" i="25"/>
  <c r="P21" i="25"/>
  <c r="O21" i="25"/>
  <c r="N21" i="25"/>
  <c r="S21" i="25" s="1"/>
  <c r="T20" i="25"/>
  <c r="S20" i="25"/>
  <c r="R20" i="25"/>
  <c r="Q20" i="25"/>
  <c r="P20" i="25"/>
  <c r="O20" i="25"/>
  <c r="N20" i="25"/>
  <c r="T19" i="25"/>
  <c r="R19" i="25"/>
  <c r="Q19" i="25"/>
  <c r="P19" i="25"/>
  <c r="O19" i="25"/>
  <c r="N19" i="25"/>
  <c r="S19" i="25" s="1"/>
  <c r="T18" i="25"/>
  <c r="R18" i="25"/>
  <c r="Q18" i="25"/>
  <c r="P18" i="25"/>
  <c r="O18" i="25"/>
  <c r="S18" i="25" s="1"/>
  <c r="N18" i="25"/>
  <c r="T17" i="25"/>
  <c r="R17" i="25"/>
  <c r="Q17" i="25"/>
  <c r="P17" i="25"/>
  <c r="O17" i="25"/>
  <c r="N17" i="25"/>
  <c r="S17" i="25" s="1"/>
  <c r="T16" i="25"/>
  <c r="R16" i="25"/>
  <c r="Q16" i="25"/>
  <c r="P16" i="25"/>
  <c r="O16" i="25"/>
  <c r="S16" i="25" s="1"/>
  <c r="N16" i="25"/>
  <c r="T15" i="25"/>
  <c r="R15" i="25"/>
  <c r="Q15" i="25"/>
  <c r="P15" i="25"/>
  <c r="O15" i="25"/>
  <c r="N15" i="25"/>
  <c r="S15" i="25" s="1"/>
  <c r="T14" i="25"/>
  <c r="R14" i="25"/>
  <c r="Q14" i="25"/>
  <c r="P14" i="25"/>
  <c r="O14" i="25"/>
  <c r="S14" i="25" s="1"/>
  <c r="N14" i="25"/>
  <c r="T13" i="25"/>
  <c r="R13" i="25"/>
  <c r="Q13" i="25"/>
  <c r="P13" i="25"/>
  <c r="O13" i="25"/>
  <c r="N13" i="25"/>
  <c r="S13" i="25" s="1"/>
  <c r="T12" i="25"/>
  <c r="S12" i="25"/>
  <c r="R12" i="25"/>
  <c r="Q12" i="25"/>
  <c r="P12" i="25"/>
  <c r="O12" i="25"/>
  <c r="N12" i="25"/>
  <c r="T11" i="25"/>
  <c r="T23" i="25" s="1"/>
  <c r="R11" i="25"/>
  <c r="R23" i="25" s="1"/>
  <c r="Q11" i="25"/>
  <c r="Q31" i="25" s="1"/>
  <c r="P11" i="25"/>
  <c r="P31" i="25" s="1"/>
  <c r="O11" i="25"/>
  <c r="O23" i="25" s="1"/>
  <c r="N11" i="25"/>
  <c r="N23" i="25" s="1"/>
  <c r="N17" i="1"/>
  <c r="N12" i="1"/>
  <c r="N13" i="1"/>
  <c r="N14" i="1"/>
  <c r="N15" i="1"/>
  <c r="N16" i="1"/>
  <c r="N32" i="1" s="1"/>
  <c r="N18" i="1"/>
  <c r="N19" i="1"/>
  <c r="N20" i="1"/>
  <c r="N21" i="1"/>
  <c r="N22" i="1"/>
  <c r="N11" i="1"/>
  <c r="T33" i="28" a="1"/>
  <c r="T33" i="28" s="1"/>
  <c r="R33" i="28"/>
  <c r="R33" i="28" a="1"/>
  <c r="Q33" i="28" a="1"/>
  <c r="Q33" i="28" s="1"/>
  <c r="P33" i="28"/>
  <c r="P33" i="28" a="1"/>
  <c r="O33" i="28"/>
  <c r="O33" i="28" a="1"/>
  <c r="N33" i="28"/>
  <c r="N33" i="28" a="1"/>
  <c r="T32" i="28"/>
  <c r="R32" i="28"/>
  <c r="Q32" i="28"/>
  <c r="P32" i="28"/>
  <c r="O32" i="28"/>
  <c r="N32" i="28"/>
  <c r="T31" i="28"/>
  <c r="R31" i="28"/>
  <c r="Q31" i="28"/>
  <c r="P31" i="28"/>
  <c r="O31" i="28"/>
  <c r="N31" i="28"/>
  <c r="T33" i="27" a="1"/>
  <c r="T33" i="27" s="1"/>
  <c r="R33" i="27" a="1"/>
  <c r="R33" i="27" s="1"/>
  <c r="Q33" i="27" a="1"/>
  <c r="Q33" i="27" s="1"/>
  <c r="P33" i="27"/>
  <c r="P33" i="27" a="1"/>
  <c r="O33" i="27"/>
  <c r="O33" i="27" a="1"/>
  <c r="N33" i="27" a="1"/>
  <c r="N33" i="27" s="1"/>
  <c r="S33" i="27" s="1"/>
  <c r="T32" i="27"/>
  <c r="R32" i="27"/>
  <c r="Q32" i="27"/>
  <c r="P32" i="27"/>
  <c r="O32" i="27"/>
  <c r="N32" i="27"/>
  <c r="T31" i="27"/>
  <c r="R31" i="27"/>
  <c r="Q31" i="27"/>
  <c r="P31" i="27"/>
  <c r="O31" i="27"/>
  <c r="N31" i="27"/>
  <c r="T33" i="26" a="1"/>
  <c r="T33" i="26" s="1"/>
  <c r="R33" i="26" a="1"/>
  <c r="R33" i="26" s="1"/>
  <c r="Q33" i="26" a="1"/>
  <c r="Q33" i="26" s="1"/>
  <c r="P33" i="26" a="1"/>
  <c r="P33" i="26" s="1"/>
  <c r="O33" i="26" a="1"/>
  <c r="O33" i="26" s="1"/>
  <c r="N33" i="26" a="1"/>
  <c r="N33" i="26" s="1"/>
  <c r="T32" i="26"/>
  <c r="Q32" i="26"/>
  <c r="T31" i="26"/>
  <c r="R31" i="26"/>
  <c r="Q31" i="26"/>
  <c r="P31" i="26"/>
  <c r="O31" i="26"/>
  <c r="N31" i="26"/>
  <c r="T33" i="25" a="1"/>
  <c r="T33" i="25" s="1"/>
  <c r="R33" i="25" a="1"/>
  <c r="R33" i="25" s="1"/>
  <c r="Q33" i="25" a="1"/>
  <c r="Q33" i="25" s="1"/>
  <c r="P33" i="25" a="1"/>
  <c r="P33" i="25" s="1"/>
  <c r="O33" i="25" a="1"/>
  <c r="O33" i="25" s="1"/>
  <c r="N33" i="25" a="1"/>
  <c r="N33" i="25" s="1"/>
  <c r="T32" i="25"/>
  <c r="R32" i="25"/>
  <c r="Q32" i="25"/>
  <c r="P32" i="25"/>
  <c r="O32" i="25"/>
  <c r="N32" i="25"/>
  <c r="T31" i="25"/>
  <c r="O31" i="25"/>
  <c r="N31" i="1"/>
  <c r="O33" i="1" a="1"/>
  <c r="O33" i="1" s="1"/>
  <c r="N33" i="1" a="1"/>
  <c r="N33" i="1" s="1"/>
  <c r="N56" i="25"/>
  <c r="W12" i="22"/>
  <c r="W11" i="22"/>
  <c r="W10" i="22"/>
  <c r="W9" i="22"/>
  <c r="W8" i="22"/>
  <c r="W7" i="22"/>
  <c r="W4" i="22"/>
  <c r="W19" i="22"/>
  <c r="W18" i="22"/>
  <c r="W17" i="22"/>
  <c r="W16" i="22"/>
  <c r="T16" i="22"/>
  <c r="U16" i="22"/>
  <c r="V16" i="22"/>
  <c r="T17" i="22"/>
  <c r="U17" i="22"/>
  <c r="V17" i="22"/>
  <c r="T18" i="22"/>
  <c r="U18" i="22"/>
  <c r="V18" i="22"/>
  <c r="T19" i="22"/>
  <c r="U19" i="22"/>
  <c r="V19" i="22"/>
  <c r="S17" i="22"/>
  <c r="S16" i="22"/>
  <c r="S18" i="22"/>
  <c r="S19" i="22"/>
  <c r="R16" i="22"/>
  <c r="O19" i="22"/>
  <c r="O18" i="22"/>
  <c r="O17" i="22"/>
  <c r="O16" i="22"/>
  <c r="N16" i="22"/>
  <c r="N17" i="22"/>
  <c r="N18" i="22"/>
  <c r="N19" i="22"/>
  <c r="M16" i="22"/>
  <c r="M17" i="22"/>
  <c r="M18" i="22"/>
  <c r="M19" i="22"/>
  <c r="L16" i="22"/>
  <c r="L17" i="22"/>
  <c r="L18" i="22"/>
  <c r="L19" i="22"/>
  <c r="K16" i="22"/>
  <c r="K17" i="22"/>
  <c r="K18" i="22"/>
  <c r="K19" i="22"/>
  <c r="J19" i="22"/>
  <c r="J18" i="22"/>
  <c r="J17" i="22"/>
  <c r="H83" i="23"/>
  <c r="H82" i="23"/>
  <c r="I83" i="23"/>
  <c r="I82" i="23"/>
  <c r="I81" i="23"/>
  <c r="R17" i="22"/>
  <c r="R18" i="22"/>
  <c r="R19" i="22"/>
  <c r="O39" i="26"/>
  <c r="N39" i="26"/>
  <c r="T99" i="25"/>
  <c r="I80" i="23" s="1"/>
  <c r="H23" i="1"/>
  <c r="R99" i="1"/>
  <c r="T99" i="1" s="1"/>
  <c r="D28" i="20"/>
  <c r="E32" i="1"/>
  <c r="E33" i="1"/>
  <c r="E31" i="1"/>
  <c r="N56" i="1"/>
  <c r="T33" i="1" a="1"/>
  <c r="T33" i="1" s="1"/>
  <c r="P33" i="1" a="1"/>
  <c r="P33" i="1" s="1"/>
  <c r="Q33" i="1" a="1"/>
  <c r="Q33" i="1" s="1"/>
  <c r="R33" i="1" a="1"/>
  <c r="R33" i="1" s="1"/>
  <c r="O12" i="1"/>
  <c r="T22" i="1"/>
  <c r="R22" i="1"/>
  <c r="Q22" i="1"/>
  <c r="P22" i="1"/>
  <c r="O22" i="1"/>
  <c r="T21" i="1"/>
  <c r="R21" i="1"/>
  <c r="Q21" i="1"/>
  <c r="P21" i="1"/>
  <c r="O21" i="1"/>
  <c r="T20" i="1"/>
  <c r="R20" i="1"/>
  <c r="Q20" i="1"/>
  <c r="P20" i="1"/>
  <c r="O20" i="1"/>
  <c r="T19" i="1"/>
  <c r="R19" i="1"/>
  <c r="Q19" i="1"/>
  <c r="P19" i="1"/>
  <c r="O19" i="1"/>
  <c r="T18" i="1"/>
  <c r="R18" i="1"/>
  <c r="Q18" i="1"/>
  <c r="P18" i="1"/>
  <c r="O18" i="1"/>
  <c r="T17" i="1"/>
  <c r="R17" i="1"/>
  <c r="Q17" i="1"/>
  <c r="P17" i="1"/>
  <c r="O17" i="1"/>
  <c r="T16" i="1"/>
  <c r="R16" i="1"/>
  <c r="Q16" i="1"/>
  <c r="P16" i="1"/>
  <c r="O16" i="1"/>
  <c r="T15" i="1"/>
  <c r="R15" i="1"/>
  <c r="R32" i="1" s="1"/>
  <c r="Q15" i="1"/>
  <c r="Q32" i="1" s="1"/>
  <c r="P15" i="1"/>
  <c r="O15" i="1"/>
  <c r="T14" i="1"/>
  <c r="R14" i="1"/>
  <c r="Q14" i="1"/>
  <c r="P14" i="1"/>
  <c r="O14" i="1"/>
  <c r="T13" i="1"/>
  <c r="R13" i="1"/>
  <c r="Q13" i="1"/>
  <c r="P13" i="1"/>
  <c r="O13" i="1"/>
  <c r="T12" i="1"/>
  <c r="R12" i="1"/>
  <c r="Q12" i="1"/>
  <c r="P12" i="1"/>
  <c r="T11" i="1"/>
  <c r="R11" i="1"/>
  <c r="Q11" i="1"/>
  <c r="P11" i="1"/>
  <c r="O11" i="1"/>
  <c r="S33" i="26" l="1"/>
  <c r="S22" i="26"/>
  <c r="P23" i="25"/>
  <c r="S23" i="25" s="1"/>
  <c r="Q23" i="25"/>
  <c r="I79" i="23"/>
  <c r="H28" i="20"/>
  <c r="T32" i="1"/>
  <c r="O32" i="1"/>
  <c r="P32" i="1"/>
  <c r="S11" i="1"/>
  <c r="S32" i="28"/>
  <c r="S31" i="28"/>
  <c r="S32" i="27"/>
  <c r="S31" i="27"/>
  <c r="N32" i="26"/>
  <c r="S32" i="26" s="1"/>
  <c r="N31" i="25"/>
  <c r="S11" i="25"/>
  <c r="R31" i="25"/>
  <c r="S31" i="26"/>
  <c r="S32" i="25"/>
  <c r="S33" i="28"/>
  <c r="S33" i="25"/>
  <c r="Q39" i="26"/>
  <c r="P39" i="26"/>
  <c r="T23" i="1"/>
  <c r="S31" i="25" l="1"/>
  <c r="C6" i="22"/>
  <c r="AH17" i="22"/>
  <c r="AI17" i="22"/>
  <c r="AJ17" i="22"/>
  <c r="AK17" i="22"/>
  <c r="AL17" i="22"/>
  <c r="AM17" i="22"/>
  <c r="AH18" i="22"/>
  <c r="C140" i="23" s="1"/>
  <c r="AI18" i="22"/>
  <c r="D140" i="23" s="1"/>
  <c r="AJ18" i="22"/>
  <c r="AK18" i="22"/>
  <c r="AL18" i="22"/>
  <c r="AM18" i="22"/>
  <c r="AH19" i="22"/>
  <c r="AI19" i="22"/>
  <c r="AJ19" i="22"/>
  <c r="E140" i="23" s="1"/>
  <c r="AK19" i="22"/>
  <c r="AL19" i="22"/>
  <c r="AM19" i="22"/>
  <c r="AM16" i="22"/>
  <c r="AL16" i="22"/>
  <c r="AK16" i="22"/>
  <c r="AJ16" i="22"/>
  <c r="AI16" i="22"/>
  <c r="AH16" i="22"/>
  <c r="Z17" i="22"/>
  <c r="AA17" i="22"/>
  <c r="AB17" i="22"/>
  <c r="AC17" i="22"/>
  <c r="AD17" i="22"/>
  <c r="AE17" i="22"/>
  <c r="Z18" i="22"/>
  <c r="AA18" i="22"/>
  <c r="D139" i="23" s="1"/>
  <c r="AB18" i="22"/>
  <c r="AC18" i="22"/>
  <c r="AD18" i="22"/>
  <c r="AE18" i="22"/>
  <c r="Z19" i="22"/>
  <c r="AA19" i="22"/>
  <c r="AB19" i="22"/>
  <c r="AC19" i="22"/>
  <c r="F139" i="23" s="1"/>
  <c r="AD19" i="22"/>
  <c r="AE19" i="22"/>
  <c r="AE16" i="22"/>
  <c r="AD16" i="22"/>
  <c r="AC16" i="22"/>
  <c r="AB16" i="22"/>
  <c r="AA16" i="22"/>
  <c r="Z16" i="22"/>
  <c r="C139" i="23" s="1"/>
  <c r="J16" i="22"/>
  <c r="B17" i="22"/>
  <c r="C17" i="22"/>
  <c r="D17" i="22"/>
  <c r="E17" i="22"/>
  <c r="F17" i="22"/>
  <c r="G17" i="22"/>
  <c r="B18" i="22"/>
  <c r="C18" i="22"/>
  <c r="D18" i="22"/>
  <c r="E18" i="22"/>
  <c r="F18" i="22"/>
  <c r="G18" i="22"/>
  <c r="B19" i="22"/>
  <c r="C19" i="22"/>
  <c r="D19" i="22"/>
  <c r="E19" i="22"/>
  <c r="F19" i="22"/>
  <c r="G19" i="22"/>
  <c r="G16" i="22"/>
  <c r="F16" i="22"/>
  <c r="E16" i="22"/>
  <c r="D16" i="22"/>
  <c r="C16" i="22"/>
  <c r="B16" i="22"/>
  <c r="D91" i="23"/>
  <c r="E91" i="23"/>
  <c r="F91" i="23"/>
  <c r="G91" i="23"/>
  <c r="H91" i="23"/>
  <c r="D92" i="23"/>
  <c r="E92" i="23"/>
  <c r="F92" i="23"/>
  <c r="G92" i="23"/>
  <c r="H92" i="23"/>
  <c r="D97" i="23"/>
  <c r="E97" i="23"/>
  <c r="F97" i="23"/>
  <c r="G97" i="23"/>
  <c r="H97" i="23"/>
  <c r="D98" i="23"/>
  <c r="E98" i="23"/>
  <c r="F98" i="23"/>
  <c r="G98" i="23"/>
  <c r="H98" i="23"/>
  <c r="E101" i="23"/>
  <c r="D103" i="23"/>
  <c r="E103" i="23"/>
  <c r="F103" i="23"/>
  <c r="G103" i="23"/>
  <c r="H103" i="23"/>
  <c r="D104" i="23"/>
  <c r="E104" i="23"/>
  <c r="F104" i="23"/>
  <c r="G104" i="23"/>
  <c r="H104" i="23"/>
  <c r="D109" i="23"/>
  <c r="E109" i="23"/>
  <c r="F109" i="23"/>
  <c r="G109" i="23"/>
  <c r="H109" i="23"/>
  <c r="D110" i="23"/>
  <c r="E110" i="23"/>
  <c r="F110" i="23"/>
  <c r="G110" i="23"/>
  <c r="H110" i="23"/>
  <c r="E113" i="23"/>
  <c r="D115" i="23"/>
  <c r="E115" i="23"/>
  <c r="F115" i="23"/>
  <c r="G115" i="23"/>
  <c r="H115" i="23"/>
  <c r="D116" i="23"/>
  <c r="E116" i="23"/>
  <c r="F116" i="23"/>
  <c r="G116" i="23"/>
  <c r="H116" i="23"/>
  <c r="D121" i="23"/>
  <c r="E121" i="23"/>
  <c r="F121" i="23"/>
  <c r="G121" i="23"/>
  <c r="H121" i="23"/>
  <c r="D122" i="23"/>
  <c r="E122" i="23"/>
  <c r="F122" i="23"/>
  <c r="G122" i="23"/>
  <c r="H122" i="23"/>
  <c r="E125" i="23"/>
  <c r="D127" i="23"/>
  <c r="E127" i="23"/>
  <c r="F127" i="23"/>
  <c r="G127" i="23"/>
  <c r="H127" i="23"/>
  <c r="D128" i="23"/>
  <c r="E128" i="23"/>
  <c r="F128" i="23"/>
  <c r="G128" i="23"/>
  <c r="H128" i="23"/>
  <c r="D133" i="23"/>
  <c r="E133" i="23"/>
  <c r="F133" i="23"/>
  <c r="G133" i="23"/>
  <c r="H133" i="23"/>
  <c r="D134" i="23"/>
  <c r="E134" i="23"/>
  <c r="F134" i="23"/>
  <c r="G134" i="23"/>
  <c r="H134" i="23"/>
  <c r="E139" i="23"/>
  <c r="G139" i="23"/>
  <c r="H139" i="23"/>
  <c r="G140" i="23"/>
  <c r="H140" i="23"/>
  <c r="C134" i="23"/>
  <c r="C133" i="23"/>
  <c r="C128" i="23"/>
  <c r="C127" i="23"/>
  <c r="C122" i="23"/>
  <c r="C121" i="23"/>
  <c r="C116" i="23"/>
  <c r="C115" i="23"/>
  <c r="C110" i="23"/>
  <c r="C109" i="23"/>
  <c r="C104" i="23"/>
  <c r="C103" i="23"/>
  <c r="C98" i="23"/>
  <c r="C97" i="23"/>
  <c r="C92" i="23"/>
  <c r="C91" i="23"/>
  <c r="F11" i="28"/>
  <c r="F12" i="28"/>
  <c r="F13" i="28"/>
  <c r="F14" i="28"/>
  <c r="F15" i="28"/>
  <c r="F16" i="28"/>
  <c r="F11" i="26"/>
  <c r="F12" i="26"/>
  <c r="F13" i="26"/>
  <c r="F14" i="26"/>
  <c r="F15" i="26"/>
  <c r="F16" i="26"/>
  <c r="F17" i="26"/>
  <c r="F18" i="26"/>
  <c r="F19" i="26"/>
  <c r="F20" i="26"/>
  <c r="F21" i="26"/>
  <c r="F11" i="27"/>
  <c r="F12" i="27"/>
  <c r="F13" i="27"/>
  <c r="F14" i="27"/>
  <c r="F11" i="25"/>
  <c r="F12" i="25"/>
  <c r="F13" i="25"/>
  <c r="F14" i="25"/>
  <c r="B137" i="23"/>
  <c r="B138" i="23"/>
  <c r="B139" i="23"/>
  <c r="B140" i="23"/>
  <c r="B136" i="23"/>
  <c r="B131" i="23"/>
  <c r="B132" i="23"/>
  <c r="B133" i="23"/>
  <c r="B134" i="23"/>
  <c r="B130" i="23"/>
  <c r="B125" i="23"/>
  <c r="B126" i="23"/>
  <c r="B127" i="23"/>
  <c r="B128" i="23"/>
  <c r="B124" i="23"/>
  <c r="B119" i="23"/>
  <c r="B120" i="23"/>
  <c r="B121" i="23"/>
  <c r="B122" i="23"/>
  <c r="B118" i="23"/>
  <c r="B113" i="23"/>
  <c r="B114" i="23"/>
  <c r="B115" i="23"/>
  <c r="B116" i="23"/>
  <c r="B112" i="23"/>
  <c r="B106" i="23"/>
  <c r="B107" i="23"/>
  <c r="B108" i="23"/>
  <c r="B109" i="23"/>
  <c r="B110" i="23"/>
  <c r="B101" i="23"/>
  <c r="B102" i="23"/>
  <c r="B103" i="23"/>
  <c r="B104" i="23"/>
  <c r="B100" i="23"/>
  <c r="B95" i="23"/>
  <c r="B96" i="23"/>
  <c r="B97" i="23"/>
  <c r="B98" i="23"/>
  <c r="B94" i="23"/>
  <c r="B16" i="23"/>
  <c r="B17" i="23"/>
  <c r="B18" i="23"/>
  <c r="B19" i="23"/>
  <c r="B15" i="23"/>
  <c r="B11" i="23"/>
  <c r="B12" i="23"/>
  <c r="B13" i="23"/>
  <c r="B14" i="23"/>
  <c r="B10" i="23"/>
  <c r="B88" i="23"/>
  <c r="B80" i="23"/>
  <c r="B81" i="23"/>
  <c r="B82" i="23"/>
  <c r="B83" i="23"/>
  <c r="B79" i="23"/>
  <c r="B75" i="23"/>
  <c r="B76" i="23"/>
  <c r="B77" i="23"/>
  <c r="B78" i="23"/>
  <c r="B74" i="23"/>
  <c r="B70" i="23"/>
  <c r="B71" i="23"/>
  <c r="B72" i="23"/>
  <c r="B73" i="23"/>
  <c r="B69" i="23"/>
  <c r="B62" i="23"/>
  <c r="B63" i="23"/>
  <c r="B64" i="23"/>
  <c r="B65" i="23"/>
  <c r="B61" i="23"/>
  <c r="B57" i="23"/>
  <c r="B58" i="23"/>
  <c r="B59" i="23"/>
  <c r="B60" i="23"/>
  <c r="B56" i="23"/>
  <c r="B49" i="23"/>
  <c r="B50" i="23"/>
  <c r="B51" i="23"/>
  <c r="B52" i="23"/>
  <c r="B48" i="23"/>
  <c r="B44" i="23"/>
  <c r="B45" i="23"/>
  <c r="B46" i="23"/>
  <c r="B47" i="23"/>
  <c r="B43" i="23"/>
  <c r="B38" i="23"/>
  <c r="B39" i="23"/>
  <c r="B40" i="23"/>
  <c r="B41" i="23"/>
  <c r="B37" i="23"/>
  <c r="B33" i="23"/>
  <c r="B34" i="23"/>
  <c r="B35" i="23"/>
  <c r="B36" i="23"/>
  <c r="B32" i="23"/>
  <c r="B28" i="23"/>
  <c r="B29" i="23"/>
  <c r="B30" i="23"/>
  <c r="B31" i="23"/>
  <c r="B27" i="23"/>
  <c r="AH5" i="22"/>
  <c r="AI5" i="22"/>
  <c r="AH9" i="22"/>
  <c r="AI9" i="22"/>
  <c r="AJ9" i="22"/>
  <c r="AK9" i="22"/>
  <c r="AL9" i="22"/>
  <c r="AM9" i="22"/>
  <c r="AH10" i="22"/>
  <c r="AI10" i="22"/>
  <c r="AJ10" i="22"/>
  <c r="AK10" i="22"/>
  <c r="AL10" i="22"/>
  <c r="AM10" i="22"/>
  <c r="AH11" i="22"/>
  <c r="AI11" i="22"/>
  <c r="AJ11" i="22"/>
  <c r="AK11" i="22"/>
  <c r="AL11" i="22"/>
  <c r="AM11" i="22"/>
  <c r="AH12" i="22"/>
  <c r="AI12" i="22"/>
  <c r="AJ12" i="22"/>
  <c r="AK12" i="22"/>
  <c r="AL12" i="22"/>
  <c r="AM12" i="22"/>
  <c r="AH13" i="22"/>
  <c r="AI13" i="22"/>
  <c r="AJ13" i="22"/>
  <c r="AK13" i="22"/>
  <c r="AL13" i="22"/>
  <c r="AM13" i="22"/>
  <c r="AH14" i="22"/>
  <c r="AI14" i="22"/>
  <c r="AJ14" i="22"/>
  <c r="AK14" i="22"/>
  <c r="AL14" i="22"/>
  <c r="AM14" i="22"/>
  <c r="AH15" i="22"/>
  <c r="AI15" i="22"/>
  <c r="AJ15" i="22"/>
  <c r="AK15" i="22"/>
  <c r="AL15" i="22"/>
  <c r="AM15" i="22"/>
  <c r="AG5" i="22"/>
  <c r="AG6" i="22"/>
  <c r="AG7" i="22"/>
  <c r="AG8" i="22"/>
  <c r="AG9" i="22"/>
  <c r="AG10" i="22"/>
  <c r="AG11" i="22"/>
  <c r="AG12" i="22"/>
  <c r="AG13" i="22"/>
  <c r="AG14" i="22"/>
  <c r="AG15" i="22"/>
  <c r="AG16" i="22"/>
  <c r="AG17" i="22"/>
  <c r="AG18" i="22"/>
  <c r="AG19" i="22"/>
  <c r="AG4" i="22"/>
  <c r="AB5" i="22"/>
  <c r="AC5" i="22"/>
  <c r="Z8" i="22"/>
  <c r="AA8" i="22"/>
  <c r="AB8" i="22"/>
  <c r="AC8" i="22"/>
  <c r="AD8" i="22"/>
  <c r="AE8" i="22"/>
  <c r="Z9" i="22"/>
  <c r="AA9" i="22"/>
  <c r="AB9" i="22"/>
  <c r="AC9" i="22"/>
  <c r="AD9" i="22"/>
  <c r="AE9" i="22"/>
  <c r="Z10" i="22"/>
  <c r="AA10" i="22"/>
  <c r="AB10" i="22"/>
  <c r="AC10" i="22"/>
  <c r="AD10" i="22"/>
  <c r="AE10" i="22"/>
  <c r="Z11" i="22"/>
  <c r="AA11" i="22"/>
  <c r="AB11" i="22"/>
  <c r="AC11" i="22"/>
  <c r="AD11" i="22"/>
  <c r="AE11" i="22"/>
  <c r="Z12" i="22"/>
  <c r="AA12" i="22"/>
  <c r="AB12" i="22"/>
  <c r="AC12" i="22"/>
  <c r="AD12" i="22"/>
  <c r="AE12" i="22"/>
  <c r="Z13" i="22"/>
  <c r="AA13" i="22"/>
  <c r="AB13" i="22"/>
  <c r="AC13" i="22"/>
  <c r="AD13" i="22"/>
  <c r="AE13" i="22"/>
  <c r="Z14" i="22"/>
  <c r="AA14" i="22"/>
  <c r="AB14" i="22"/>
  <c r="AC14" i="22"/>
  <c r="AD14" i="22"/>
  <c r="AE14" i="22"/>
  <c r="Z15" i="22"/>
  <c r="AA15" i="22"/>
  <c r="AB15" i="22"/>
  <c r="AC15" i="22"/>
  <c r="AD15" i="22"/>
  <c r="AE15" i="22"/>
  <c r="O5" i="22"/>
  <c r="O9" i="22"/>
  <c r="O10" i="22"/>
  <c r="O11" i="22"/>
  <c r="O12" i="22"/>
  <c r="O13" i="22"/>
  <c r="O14" i="22"/>
  <c r="O15" i="22"/>
  <c r="Y5" i="22"/>
  <c r="Y6" i="22"/>
  <c r="Y7" i="22"/>
  <c r="Y8" i="22"/>
  <c r="Y9" i="22"/>
  <c r="Y10" i="22"/>
  <c r="Y11" i="22"/>
  <c r="Y12" i="22"/>
  <c r="Y13" i="22"/>
  <c r="Y14" i="22"/>
  <c r="Y15" i="22"/>
  <c r="Y16" i="22"/>
  <c r="Y17" i="22"/>
  <c r="Y18" i="22"/>
  <c r="Y19" i="22"/>
  <c r="Y4" i="22"/>
  <c r="D79" i="23"/>
  <c r="E79" i="23"/>
  <c r="F79" i="23"/>
  <c r="G79" i="23"/>
  <c r="D80" i="23"/>
  <c r="E80" i="23"/>
  <c r="F80" i="23"/>
  <c r="G80" i="23"/>
  <c r="D81" i="23"/>
  <c r="E81" i="23"/>
  <c r="F81" i="23"/>
  <c r="G81" i="23"/>
  <c r="D82" i="23"/>
  <c r="E82" i="23"/>
  <c r="F82" i="23"/>
  <c r="G82" i="23"/>
  <c r="D83" i="23"/>
  <c r="E83" i="23"/>
  <c r="F83" i="23"/>
  <c r="G83" i="23"/>
  <c r="C83" i="23"/>
  <c r="C82" i="23"/>
  <c r="C81" i="23"/>
  <c r="C80" i="23"/>
  <c r="E74" i="23"/>
  <c r="F74" i="23"/>
  <c r="G74" i="23"/>
  <c r="F75" i="23"/>
  <c r="G75" i="23"/>
  <c r="E76" i="23"/>
  <c r="F76" i="23"/>
  <c r="G76" i="23"/>
  <c r="E77" i="23"/>
  <c r="F77" i="23"/>
  <c r="G77" i="23"/>
  <c r="D78" i="23"/>
  <c r="E78" i="23"/>
  <c r="F78" i="23"/>
  <c r="G78" i="23"/>
  <c r="I74" i="23"/>
  <c r="H76" i="23"/>
  <c r="H77" i="23"/>
  <c r="H78" i="23"/>
  <c r="C78" i="23"/>
  <c r="C77" i="23"/>
  <c r="C75" i="23"/>
  <c r="E69" i="23"/>
  <c r="F69" i="23"/>
  <c r="G69" i="23"/>
  <c r="F70" i="23"/>
  <c r="G70" i="23"/>
  <c r="E71" i="23"/>
  <c r="F71" i="23"/>
  <c r="G71" i="23"/>
  <c r="E72" i="23"/>
  <c r="F72" i="23"/>
  <c r="G72" i="23"/>
  <c r="E73" i="23"/>
  <c r="F73" i="23"/>
  <c r="G73" i="23"/>
  <c r="C73" i="23"/>
  <c r="C72" i="23"/>
  <c r="C70" i="23"/>
  <c r="H73" i="23"/>
  <c r="H72" i="23"/>
  <c r="H71" i="23"/>
  <c r="S4" i="22"/>
  <c r="T4" i="22"/>
  <c r="U4" i="22"/>
  <c r="V4" i="22"/>
  <c r="S5" i="22"/>
  <c r="T5" i="22"/>
  <c r="U5" i="22"/>
  <c r="V5" i="22"/>
  <c r="S6" i="22"/>
  <c r="T6" i="22"/>
  <c r="U6" i="22"/>
  <c r="V6" i="22"/>
  <c r="S7" i="22"/>
  <c r="T7" i="22"/>
  <c r="U7" i="22"/>
  <c r="V7" i="22"/>
  <c r="S8" i="22"/>
  <c r="T8" i="22"/>
  <c r="U8" i="22"/>
  <c r="V8" i="22"/>
  <c r="S9" i="22"/>
  <c r="T9" i="22"/>
  <c r="U9" i="22"/>
  <c r="V9" i="22"/>
  <c r="S10" i="22"/>
  <c r="T10" i="22"/>
  <c r="U10" i="22"/>
  <c r="V10" i="22"/>
  <c r="S11" i="22"/>
  <c r="T11" i="22"/>
  <c r="U11" i="22"/>
  <c r="V11" i="22"/>
  <c r="S12" i="22"/>
  <c r="T12" i="22"/>
  <c r="U12" i="22"/>
  <c r="V12" i="22"/>
  <c r="S13" i="22"/>
  <c r="T13" i="22"/>
  <c r="U13" i="22"/>
  <c r="V13" i="22"/>
  <c r="S14" i="22"/>
  <c r="T14" i="22"/>
  <c r="U14" i="22"/>
  <c r="V14" i="22"/>
  <c r="S15" i="22"/>
  <c r="T15" i="22"/>
  <c r="U15" i="22"/>
  <c r="V15" i="22"/>
  <c r="R15" i="22"/>
  <c r="R14" i="22"/>
  <c r="R13" i="22"/>
  <c r="R12" i="22"/>
  <c r="R11" i="22"/>
  <c r="R10" i="22"/>
  <c r="R9" i="22"/>
  <c r="R8" i="22"/>
  <c r="R7" i="22"/>
  <c r="R6" i="22"/>
  <c r="R5" i="22"/>
  <c r="R4" i="22"/>
  <c r="Q5" i="22"/>
  <c r="Q6" i="22"/>
  <c r="Q7" i="22"/>
  <c r="Q8" i="22"/>
  <c r="Q9" i="22"/>
  <c r="Q10" i="22"/>
  <c r="Q11" i="22"/>
  <c r="Q12" i="22"/>
  <c r="Q13" i="22"/>
  <c r="Q14" i="22"/>
  <c r="Q15" i="22"/>
  <c r="G90" i="23" s="1"/>
  <c r="Q16" i="22"/>
  <c r="Q17" i="22"/>
  <c r="Q18" i="22"/>
  <c r="Q19" i="22"/>
  <c r="Q4" i="22"/>
  <c r="K5" i="22"/>
  <c r="L5" i="22"/>
  <c r="M5" i="22"/>
  <c r="N5" i="22"/>
  <c r="L8" i="22"/>
  <c r="K9" i="22"/>
  <c r="L9" i="22"/>
  <c r="M9" i="22"/>
  <c r="N9" i="22"/>
  <c r="K10" i="22"/>
  <c r="L10" i="22"/>
  <c r="M10" i="22"/>
  <c r="N10" i="22"/>
  <c r="K11" i="22"/>
  <c r="L11" i="22"/>
  <c r="M11" i="22"/>
  <c r="N11" i="22"/>
  <c r="K12" i="22"/>
  <c r="L12" i="22"/>
  <c r="M12" i="22"/>
  <c r="N12" i="22"/>
  <c r="K13" i="22"/>
  <c r="L13" i="22"/>
  <c r="M13" i="22"/>
  <c r="N13" i="22"/>
  <c r="K14" i="22"/>
  <c r="L14" i="22"/>
  <c r="M14" i="22"/>
  <c r="N14" i="22"/>
  <c r="K15" i="22"/>
  <c r="L15" i="22"/>
  <c r="M15" i="22"/>
  <c r="N15" i="22"/>
  <c r="J15" i="22"/>
  <c r="J14" i="22"/>
  <c r="J13" i="22"/>
  <c r="J12" i="22"/>
  <c r="J11" i="22"/>
  <c r="J10" i="22"/>
  <c r="J9" i="22"/>
  <c r="J5" i="22"/>
  <c r="I18" i="22"/>
  <c r="I19" i="22"/>
  <c r="I5" i="22"/>
  <c r="I6" i="22"/>
  <c r="I7" i="22"/>
  <c r="I8" i="22"/>
  <c r="I9" i="22"/>
  <c r="I10" i="22"/>
  <c r="I11" i="22"/>
  <c r="I12" i="22"/>
  <c r="I13" i="22"/>
  <c r="I14" i="22"/>
  <c r="I15" i="22"/>
  <c r="I16" i="22"/>
  <c r="I17" i="22"/>
  <c r="I4" i="22"/>
  <c r="F131" i="23" s="1"/>
  <c r="J113" i="28"/>
  <c r="I60" i="23" s="1"/>
  <c r="H113" i="28"/>
  <c r="G60" i="23" s="1"/>
  <c r="H110" i="28"/>
  <c r="G52" i="23" s="1"/>
  <c r="F110" i="28"/>
  <c r="E52" i="23" s="1"/>
  <c r="E109" i="28"/>
  <c r="D47" i="23" s="1"/>
  <c r="J106" i="28"/>
  <c r="I36" i="23" s="1"/>
  <c r="D106" i="28"/>
  <c r="C36" i="23" s="1"/>
  <c r="J103" i="28"/>
  <c r="I103" i="28"/>
  <c r="H103" i="28"/>
  <c r="G103" i="28"/>
  <c r="F103" i="28"/>
  <c r="E103" i="28"/>
  <c r="D103" i="28"/>
  <c r="S99" i="28"/>
  <c r="W96" i="28"/>
  <c r="V96" i="28"/>
  <c r="U96" i="28"/>
  <c r="T96" i="28"/>
  <c r="R96" i="28"/>
  <c r="Q96" i="28"/>
  <c r="P96" i="28"/>
  <c r="O96" i="28"/>
  <c r="N96" i="28"/>
  <c r="S96" i="28" s="1"/>
  <c r="S95" i="28"/>
  <c r="S94" i="28"/>
  <c r="S93" i="28"/>
  <c r="S92" i="28"/>
  <c r="V89" i="28"/>
  <c r="V97" i="28" s="1"/>
  <c r="W88" i="28"/>
  <c r="W89" i="28" s="1"/>
  <c r="W97" i="28" s="1"/>
  <c r="V88" i="28"/>
  <c r="U88" i="28"/>
  <c r="U89" i="28" s="1"/>
  <c r="U97" i="28" s="1"/>
  <c r="T88" i="28"/>
  <c r="R88" i="28"/>
  <c r="Q88" i="28"/>
  <c r="Q89" i="28" s="1"/>
  <c r="Q97" i="28" s="1"/>
  <c r="P88" i="28"/>
  <c r="P89" i="28" s="1"/>
  <c r="P97" i="28" s="1"/>
  <c r="O88" i="28"/>
  <c r="O89" i="28" s="1"/>
  <c r="O97" i="28" s="1"/>
  <c r="N88" i="28"/>
  <c r="S87" i="28"/>
  <c r="S86" i="28"/>
  <c r="S85" i="28"/>
  <c r="S84" i="28"/>
  <c r="W83" i="28"/>
  <c r="V83" i="28"/>
  <c r="U83" i="28"/>
  <c r="T83" i="28"/>
  <c r="R83" i="28"/>
  <c r="R89" i="28" s="1"/>
  <c r="R97" i="28" s="1"/>
  <c r="Q83" i="28"/>
  <c r="P83" i="28"/>
  <c r="O83" i="28"/>
  <c r="S83" i="28" s="1"/>
  <c r="N83" i="28"/>
  <c r="S82" i="28"/>
  <c r="S81" i="28"/>
  <c r="S80" i="28"/>
  <c r="V75" i="28"/>
  <c r="V74" i="28"/>
  <c r="U74" i="28"/>
  <c r="T74" i="28"/>
  <c r="J114" i="28" s="1"/>
  <c r="I65" i="23" s="1"/>
  <c r="R74" i="28"/>
  <c r="H114" i="28" s="1"/>
  <c r="G65" i="23" s="1"/>
  <c r="Q74" i="28"/>
  <c r="G114" i="28" s="1"/>
  <c r="F65" i="23" s="1"/>
  <c r="P74" i="28"/>
  <c r="F114" i="28" s="1"/>
  <c r="E65" i="23" s="1"/>
  <c r="O74" i="28"/>
  <c r="E114" i="28" s="1"/>
  <c r="D65" i="23" s="1"/>
  <c r="N74" i="28"/>
  <c r="D114" i="28" s="1"/>
  <c r="C65" i="23" s="1"/>
  <c r="S73" i="28"/>
  <c r="S72" i="28"/>
  <c r="S71" i="28"/>
  <c r="S70" i="28"/>
  <c r="V67" i="28"/>
  <c r="U67" i="28"/>
  <c r="U75" i="28" s="1"/>
  <c r="T67" i="28"/>
  <c r="R67" i="28"/>
  <c r="Q67" i="28"/>
  <c r="G113" i="28" s="1"/>
  <c r="F60" i="23" s="1"/>
  <c r="P67" i="28"/>
  <c r="F113" i="28" s="1"/>
  <c r="E60" i="23" s="1"/>
  <c r="O67" i="28"/>
  <c r="E113" i="28" s="1"/>
  <c r="D60" i="23" s="1"/>
  <c r="N67" i="28"/>
  <c r="S66" i="28"/>
  <c r="S65" i="28"/>
  <c r="S64" i="28"/>
  <c r="S63" i="28"/>
  <c r="V57" i="28"/>
  <c r="U57" i="28"/>
  <c r="T57" i="28"/>
  <c r="I19" i="23" s="1"/>
  <c r="V56" i="28"/>
  <c r="U56" i="28"/>
  <c r="V53" i="28"/>
  <c r="U53" i="28"/>
  <c r="T53" i="28"/>
  <c r="J110" i="28" s="1"/>
  <c r="I52" i="23" s="1"/>
  <c r="R53" i="28"/>
  <c r="Q53" i="28"/>
  <c r="G110" i="28" s="1"/>
  <c r="F52" i="23" s="1"/>
  <c r="P53" i="28"/>
  <c r="O53" i="28"/>
  <c r="E110" i="28" s="1"/>
  <c r="D52" i="23" s="1"/>
  <c r="N53" i="28"/>
  <c r="D110" i="28" s="1"/>
  <c r="C52" i="23" s="1"/>
  <c r="S52" i="28"/>
  <c r="F52" i="28"/>
  <c r="S51" i="28"/>
  <c r="F51" i="28"/>
  <c r="S50" i="28"/>
  <c r="F50" i="28"/>
  <c r="S49" i="28"/>
  <c r="F49" i="28"/>
  <c r="S48" i="28"/>
  <c r="S47" i="28"/>
  <c r="F47" i="28"/>
  <c r="V44" i="28"/>
  <c r="U44" i="28"/>
  <c r="T44" i="28"/>
  <c r="J109" i="28" s="1"/>
  <c r="I47" i="23" s="1"/>
  <c r="R44" i="28"/>
  <c r="H109" i="28" s="1"/>
  <c r="G47" i="23" s="1"/>
  <c r="Q44" i="28"/>
  <c r="G109" i="28" s="1"/>
  <c r="F47" i="23" s="1"/>
  <c r="P44" i="28"/>
  <c r="F109" i="28" s="1"/>
  <c r="E47" i="23" s="1"/>
  <c r="O44" i="28"/>
  <c r="N44" i="28"/>
  <c r="D109" i="28" s="1"/>
  <c r="C47" i="23" s="1"/>
  <c r="S43" i="28"/>
  <c r="F43" i="28"/>
  <c r="S42" i="28"/>
  <c r="F42" i="28"/>
  <c r="S41" i="28"/>
  <c r="F41" i="28"/>
  <c r="S40" i="28"/>
  <c r="F40" i="28"/>
  <c r="S39" i="28"/>
  <c r="S38" i="28"/>
  <c r="F38" i="28"/>
  <c r="W34" i="28"/>
  <c r="V34" i="28"/>
  <c r="U34" i="28"/>
  <c r="H33" i="28" a="1"/>
  <c r="H33" i="28" s="1"/>
  <c r="H32" i="28"/>
  <c r="H31" i="28"/>
  <c r="W29" i="28"/>
  <c r="V29" i="28"/>
  <c r="U29" i="28"/>
  <c r="T29" i="28"/>
  <c r="R29" i="28"/>
  <c r="H106" i="28" s="1"/>
  <c r="G36" i="23" s="1"/>
  <c r="Q29" i="28"/>
  <c r="G106" i="28" s="1"/>
  <c r="F36" i="23" s="1"/>
  <c r="P29" i="28"/>
  <c r="F106" i="28" s="1"/>
  <c r="E36" i="23" s="1"/>
  <c r="O29" i="28"/>
  <c r="E106" i="28" s="1"/>
  <c r="D36" i="23" s="1"/>
  <c r="N29" i="28"/>
  <c r="S28" i="28"/>
  <c r="F28" i="28"/>
  <c r="S27" i="28"/>
  <c r="F27" i="28"/>
  <c r="S26" i="28"/>
  <c r="F26" i="28"/>
  <c r="S25" i="28"/>
  <c r="F25" i="28"/>
  <c r="V23" i="28"/>
  <c r="V35" i="28" s="1"/>
  <c r="U23" i="28"/>
  <c r="U35" i="28" s="1"/>
  <c r="H23" i="28"/>
  <c r="H29" i="28" s="1"/>
  <c r="F22" i="28"/>
  <c r="F21" i="28"/>
  <c r="F20" i="28"/>
  <c r="F19" i="28"/>
  <c r="F18" i="28"/>
  <c r="F17" i="28"/>
  <c r="AJ8" i="22"/>
  <c r="AI8" i="22"/>
  <c r="AM7" i="22"/>
  <c r="AL7" i="22"/>
  <c r="AI7" i="22"/>
  <c r="AJ6" i="22"/>
  <c r="AI6" i="22"/>
  <c r="AM5" i="22"/>
  <c r="AL5" i="22"/>
  <c r="AK5" i="22"/>
  <c r="AJ5" i="22"/>
  <c r="R57" i="28"/>
  <c r="Q57" i="28"/>
  <c r="F19" i="23" s="1"/>
  <c r="P57" i="28"/>
  <c r="E19" i="23" s="1"/>
  <c r="O57" i="28"/>
  <c r="D19" i="23" s="1"/>
  <c r="H113" i="27"/>
  <c r="G59" i="23" s="1"/>
  <c r="G113" i="27"/>
  <c r="H110" i="27"/>
  <c r="G51" i="23" s="1"/>
  <c r="F110" i="27"/>
  <c r="E51" i="23" s="1"/>
  <c r="D109" i="27"/>
  <c r="C46" i="23" s="1"/>
  <c r="J106" i="27"/>
  <c r="I35" i="23" s="1"/>
  <c r="D106" i="27"/>
  <c r="C35" i="23" s="1"/>
  <c r="J103" i="27"/>
  <c r="I103" i="27"/>
  <c r="H103" i="27"/>
  <c r="G103" i="27"/>
  <c r="F103" i="27"/>
  <c r="E103" i="27"/>
  <c r="D103" i="27"/>
  <c r="S99" i="27"/>
  <c r="W96" i="27"/>
  <c r="V96" i="27"/>
  <c r="U96" i="27"/>
  <c r="T96" i="27"/>
  <c r="R96" i="27"/>
  <c r="Q96" i="27"/>
  <c r="P96" i="27"/>
  <c r="O96" i="27"/>
  <c r="N96" i="27"/>
  <c r="S96" i="27" s="1"/>
  <c r="S95" i="27"/>
  <c r="S94" i="27"/>
  <c r="S93" i="27"/>
  <c r="S92" i="27"/>
  <c r="V89" i="27"/>
  <c r="V97" i="27" s="1"/>
  <c r="W88" i="27"/>
  <c r="W89" i="27" s="1"/>
  <c r="W97" i="27" s="1"/>
  <c r="V88" i="27"/>
  <c r="U88" i="27"/>
  <c r="U89" i="27" s="1"/>
  <c r="U97" i="27" s="1"/>
  <c r="T88" i="27"/>
  <c r="R88" i="27"/>
  <c r="Q88" i="27"/>
  <c r="P88" i="27"/>
  <c r="O88" i="27"/>
  <c r="S88" i="27" s="1"/>
  <c r="N88" i="27"/>
  <c r="S87" i="27"/>
  <c r="S86" i="27"/>
  <c r="S85" i="27"/>
  <c r="S84" i="27"/>
  <c r="W83" i="27"/>
  <c r="V83" i="27"/>
  <c r="U83" i="27"/>
  <c r="T83" i="27"/>
  <c r="R83" i="27"/>
  <c r="R89" i="27" s="1"/>
  <c r="R97" i="27" s="1"/>
  <c r="Q83" i="27"/>
  <c r="Q89" i="27" s="1"/>
  <c r="Q97" i="27" s="1"/>
  <c r="P83" i="27"/>
  <c r="P89" i="27" s="1"/>
  <c r="P97" i="27" s="1"/>
  <c r="O83" i="27"/>
  <c r="S83" i="27" s="1"/>
  <c r="N83" i="27"/>
  <c r="N89" i="27" s="1"/>
  <c r="S82" i="27"/>
  <c r="S81" i="27"/>
  <c r="S80" i="27"/>
  <c r="V75" i="27"/>
  <c r="V74" i="27"/>
  <c r="U74" i="27"/>
  <c r="T74" i="27"/>
  <c r="J114" i="27" s="1"/>
  <c r="I64" i="23" s="1"/>
  <c r="R74" i="27"/>
  <c r="H114" i="27" s="1"/>
  <c r="G64" i="23" s="1"/>
  <c r="Q74" i="27"/>
  <c r="G114" i="27" s="1"/>
  <c r="F64" i="23" s="1"/>
  <c r="P74" i="27"/>
  <c r="F114" i="27" s="1"/>
  <c r="E64" i="23" s="1"/>
  <c r="O74" i="27"/>
  <c r="E114" i="27" s="1"/>
  <c r="D64" i="23" s="1"/>
  <c r="N74" i="27"/>
  <c r="D114" i="27" s="1"/>
  <c r="C64" i="23" s="1"/>
  <c r="S73" i="27"/>
  <c r="S72" i="27"/>
  <c r="S71" i="27"/>
  <c r="S70" i="27"/>
  <c r="V67" i="27"/>
  <c r="U67" i="27"/>
  <c r="U75" i="27" s="1"/>
  <c r="T67" i="27"/>
  <c r="J113" i="27" s="1"/>
  <c r="I59" i="23" s="1"/>
  <c r="R67" i="27"/>
  <c r="Q67" i="27"/>
  <c r="P67" i="27"/>
  <c r="F113" i="27" s="1"/>
  <c r="E59" i="23" s="1"/>
  <c r="O67" i="27"/>
  <c r="S67" i="27" s="1"/>
  <c r="I113" i="27" s="1"/>
  <c r="H59" i="23" s="1"/>
  <c r="N67" i="27"/>
  <c r="D113" i="27" s="1"/>
  <c r="S66" i="27"/>
  <c r="S65" i="27"/>
  <c r="S64" i="27"/>
  <c r="S63" i="27"/>
  <c r="V57" i="27"/>
  <c r="U57" i="27"/>
  <c r="V56" i="27"/>
  <c r="V58" i="27" s="1"/>
  <c r="V59" i="27" s="1"/>
  <c r="U56" i="27"/>
  <c r="T56" i="27"/>
  <c r="I13" i="23" s="1"/>
  <c r="R56" i="27"/>
  <c r="G13" i="23" s="1"/>
  <c r="Q56" i="27"/>
  <c r="F13" i="23" s="1"/>
  <c r="P56" i="27"/>
  <c r="E13" i="23" s="1"/>
  <c r="O56" i="27"/>
  <c r="D13" i="23" s="1"/>
  <c r="N56" i="27"/>
  <c r="C13" i="23" s="1"/>
  <c r="V53" i="27"/>
  <c r="U53" i="27"/>
  <c r="T53" i="27"/>
  <c r="J110" i="27" s="1"/>
  <c r="I51" i="23" s="1"/>
  <c r="R53" i="27"/>
  <c r="Q53" i="27"/>
  <c r="G110" i="27" s="1"/>
  <c r="F51" i="23" s="1"/>
  <c r="P53" i="27"/>
  <c r="O53" i="27"/>
  <c r="E110" i="27" s="1"/>
  <c r="D51" i="23" s="1"/>
  <c r="N53" i="27"/>
  <c r="D110" i="27" s="1"/>
  <c r="C51" i="23" s="1"/>
  <c r="S52" i="27"/>
  <c r="F52" i="27"/>
  <c r="S51" i="27"/>
  <c r="F51" i="27"/>
  <c r="S50" i="27"/>
  <c r="F50" i="27"/>
  <c r="S49" i="27"/>
  <c r="F49" i="27"/>
  <c r="S48" i="27"/>
  <c r="S47" i="27"/>
  <c r="F47" i="27"/>
  <c r="V44" i="27"/>
  <c r="U44" i="27"/>
  <c r="T44" i="27"/>
  <c r="J109" i="27" s="1"/>
  <c r="I46" i="23" s="1"/>
  <c r="R44" i="27"/>
  <c r="H109" i="27" s="1"/>
  <c r="G46" i="23" s="1"/>
  <c r="Q44" i="27"/>
  <c r="G109" i="27" s="1"/>
  <c r="F46" i="23" s="1"/>
  <c r="P44" i="27"/>
  <c r="F109" i="27" s="1"/>
  <c r="E46" i="23" s="1"/>
  <c r="O44" i="27"/>
  <c r="E109" i="27" s="1"/>
  <c r="D46" i="23" s="1"/>
  <c r="N44" i="27"/>
  <c r="S43" i="27"/>
  <c r="F43" i="27"/>
  <c r="S42" i="27"/>
  <c r="F42" i="27"/>
  <c r="S41" i="27"/>
  <c r="F41" i="27"/>
  <c r="S40" i="27"/>
  <c r="F40" i="27"/>
  <c r="S39" i="27"/>
  <c r="S38" i="27"/>
  <c r="F38" i="27"/>
  <c r="W34" i="27"/>
  <c r="V34" i="27"/>
  <c r="U34" i="27"/>
  <c r="H33" i="27" a="1"/>
  <c r="H33" i="27" s="1"/>
  <c r="H32" i="27"/>
  <c r="H31" i="27"/>
  <c r="W29" i="27"/>
  <c r="V29" i="27"/>
  <c r="U29" i="27"/>
  <c r="T29" i="27"/>
  <c r="R29" i="27"/>
  <c r="H106" i="27" s="1"/>
  <c r="G35" i="23" s="1"/>
  <c r="Q29" i="27"/>
  <c r="G106" i="27" s="1"/>
  <c r="F35" i="23" s="1"/>
  <c r="P29" i="27"/>
  <c r="F106" i="27" s="1"/>
  <c r="E35" i="23" s="1"/>
  <c r="O29" i="27"/>
  <c r="E106" i="27" s="1"/>
  <c r="D35" i="23" s="1"/>
  <c r="N29" i="27"/>
  <c r="S28" i="27"/>
  <c r="F28" i="27"/>
  <c r="S27" i="27"/>
  <c r="F27" i="27"/>
  <c r="S26" i="27"/>
  <c r="F26" i="27"/>
  <c r="S25" i="27"/>
  <c r="F25" i="27"/>
  <c r="V23" i="27"/>
  <c r="V35" i="27" s="1"/>
  <c r="U23" i="27"/>
  <c r="U35" i="27" s="1"/>
  <c r="H23" i="27"/>
  <c r="H29" i="27" s="1"/>
  <c r="F22" i="27"/>
  <c r="F21" i="27"/>
  <c r="F20" i="27"/>
  <c r="F19" i="27"/>
  <c r="F18" i="27"/>
  <c r="F17" i="27"/>
  <c r="F16" i="27"/>
  <c r="F15" i="27"/>
  <c r="AE7" i="22"/>
  <c r="AD7" i="22"/>
  <c r="AB7" i="22"/>
  <c r="AD6" i="22"/>
  <c r="AC6" i="22"/>
  <c r="AD5" i="22"/>
  <c r="R57" i="27"/>
  <c r="Q57" i="27"/>
  <c r="P57" i="27"/>
  <c r="E18" i="23" s="1"/>
  <c r="O57" i="27"/>
  <c r="D18" i="23" s="1"/>
  <c r="J103" i="26"/>
  <c r="I103" i="26"/>
  <c r="H103" i="26"/>
  <c r="G103" i="26"/>
  <c r="F103" i="26"/>
  <c r="E103" i="26"/>
  <c r="D103" i="26"/>
  <c r="S99" i="26"/>
  <c r="H81" i="23" s="1"/>
  <c r="W96" i="26"/>
  <c r="V96" i="26"/>
  <c r="U96" i="26"/>
  <c r="T96" i="26"/>
  <c r="R96" i="26"/>
  <c r="Q96" i="26"/>
  <c r="P96" i="26"/>
  <c r="O96" i="26"/>
  <c r="N96" i="26"/>
  <c r="S95" i="26"/>
  <c r="S94" i="26"/>
  <c r="S93" i="26"/>
  <c r="S92" i="26"/>
  <c r="W88" i="26"/>
  <c r="W89" i="26" s="1"/>
  <c r="W97" i="26" s="1"/>
  <c r="V88" i="26"/>
  <c r="V89" i="26" s="1"/>
  <c r="V97" i="26" s="1"/>
  <c r="U88" i="26"/>
  <c r="U89" i="26" s="1"/>
  <c r="U97" i="26" s="1"/>
  <c r="T88" i="26"/>
  <c r="R88" i="26"/>
  <c r="R89" i="26" s="1"/>
  <c r="R97" i="26" s="1"/>
  <c r="Q88" i="26"/>
  <c r="P88" i="26"/>
  <c r="O88" i="26"/>
  <c r="N88" i="26"/>
  <c r="S87" i="26"/>
  <c r="S86" i="26"/>
  <c r="S85" i="26"/>
  <c r="S84" i="26"/>
  <c r="W83" i="26"/>
  <c r="V83" i="26"/>
  <c r="U83" i="26"/>
  <c r="T83" i="26"/>
  <c r="R83" i="26"/>
  <c r="Q83" i="26"/>
  <c r="Q89" i="26" s="1"/>
  <c r="Q97" i="26" s="1"/>
  <c r="P83" i="26"/>
  <c r="P89" i="26" s="1"/>
  <c r="P97" i="26" s="1"/>
  <c r="O83" i="26"/>
  <c r="N83" i="26"/>
  <c r="S82" i="26"/>
  <c r="S81" i="26"/>
  <c r="S80" i="26"/>
  <c r="V74" i="26"/>
  <c r="V75" i="26" s="1"/>
  <c r="U74" i="26"/>
  <c r="T74" i="26"/>
  <c r="J114" i="26" s="1"/>
  <c r="R74" i="26"/>
  <c r="H114" i="26" s="1"/>
  <c r="Q74" i="26"/>
  <c r="G114" i="26" s="1"/>
  <c r="P74" i="26"/>
  <c r="F114" i="26" s="1"/>
  <c r="O74" i="26"/>
  <c r="E114" i="26" s="1"/>
  <c r="N74" i="26"/>
  <c r="D114" i="26" s="1"/>
  <c r="S73" i="26"/>
  <c r="S72" i="26"/>
  <c r="S71" i="26"/>
  <c r="S70" i="26"/>
  <c r="V67" i="26"/>
  <c r="U67" i="26"/>
  <c r="U75" i="26" s="1"/>
  <c r="T67" i="26"/>
  <c r="J113" i="26" s="1"/>
  <c r="R67" i="26"/>
  <c r="Q67" i="26"/>
  <c r="G113" i="26" s="1"/>
  <c r="P67" i="26"/>
  <c r="F113" i="26" s="1"/>
  <c r="O67" i="26"/>
  <c r="E113" i="26" s="1"/>
  <c r="N67" i="26"/>
  <c r="D113" i="26" s="1"/>
  <c r="D124" i="26" s="1"/>
  <c r="S66" i="26"/>
  <c r="S65" i="26"/>
  <c r="S64" i="26"/>
  <c r="S63" i="26"/>
  <c r="V57" i="26"/>
  <c r="U57" i="26"/>
  <c r="V56" i="26"/>
  <c r="U56" i="26"/>
  <c r="T56" i="26"/>
  <c r="I12" i="23" s="1"/>
  <c r="R56" i="26"/>
  <c r="G12" i="23" s="1"/>
  <c r="Q56" i="26"/>
  <c r="F12" i="23" s="1"/>
  <c r="P56" i="26"/>
  <c r="E12" i="23" s="1"/>
  <c r="O56" i="26"/>
  <c r="D12" i="23" s="1"/>
  <c r="N56" i="26"/>
  <c r="V53" i="26"/>
  <c r="U53" i="26"/>
  <c r="T53" i="26"/>
  <c r="J110" i="26" s="1"/>
  <c r="R53" i="26"/>
  <c r="H110" i="26" s="1"/>
  <c r="Q53" i="26"/>
  <c r="G110" i="26" s="1"/>
  <c r="P53" i="26"/>
  <c r="F110" i="26" s="1"/>
  <c r="O53" i="26"/>
  <c r="E110" i="26" s="1"/>
  <c r="N53" i="26"/>
  <c r="D110" i="26" s="1"/>
  <c r="S52" i="26"/>
  <c r="F52" i="26"/>
  <c r="S51" i="26"/>
  <c r="F51" i="26"/>
  <c r="S50" i="26"/>
  <c r="F50" i="26"/>
  <c r="S49" i="26"/>
  <c r="F49" i="26"/>
  <c r="S48" i="26"/>
  <c r="S47" i="26"/>
  <c r="F47" i="26"/>
  <c r="V44" i="26"/>
  <c r="U44" i="26"/>
  <c r="T44" i="26"/>
  <c r="J109" i="26" s="1"/>
  <c r="R44" i="26"/>
  <c r="H109" i="26" s="1"/>
  <c r="Q44" i="26"/>
  <c r="G109" i="26" s="1"/>
  <c r="P44" i="26"/>
  <c r="F109" i="26" s="1"/>
  <c r="O44" i="26"/>
  <c r="E109" i="26" s="1"/>
  <c r="N44" i="26"/>
  <c r="D109" i="26" s="1"/>
  <c r="S43" i="26"/>
  <c r="F43" i="26"/>
  <c r="S42" i="26"/>
  <c r="F42" i="26"/>
  <c r="S41" i="26"/>
  <c r="F41" i="26"/>
  <c r="S40" i="26"/>
  <c r="F40" i="26"/>
  <c r="S39" i="26"/>
  <c r="S38" i="26"/>
  <c r="F38" i="26"/>
  <c r="W34" i="26"/>
  <c r="V34" i="26"/>
  <c r="U34" i="26"/>
  <c r="H33" i="26" a="1"/>
  <c r="H33" i="26" s="1"/>
  <c r="H32" i="26"/>
  <c r="H31" i="26"/>
  <c r="W29" i="26"/>
  <c r="V29" i="26"/>
  <c r="U29" i="26"/>
  <c r="T29" i="26"/>
  <c r="J106" i="26" s="1"/>
  <c r="I34" i="23" s="1"/>
  <c r="R29" i="26"/>
  <c r="H106" i="26" s="1"/>
  <c r="G34" i="23" s="1"/>
  <c r="Q29" i="26"/>
  <c r="G106" i="26" s="1"/>
  <c r="F34" i="23" s="1"/>
  <c r="P29" i="26"/>
  <c r="F106" i="26" s="1"/>
  <c r="E34" i="23" s="1"/>
  <c r="O29" i="26"/>
  <c r="E106" i="26" s="1"/>
  <c r="D34" i="23" s="1"/>
  <c r="N29" i="26"/>
  <c r="D106" i="26" s="1"/>
  <c r="C34" i="23" s="1"/>
  <c r="S28" i="26"/>
  <c r="F28" i="26"/>
  <c r="S27" i="26"/>
  <c r="F27" i="26"/>
  <c r="S26" i="26"/>
  <c r="F26" i="26"/>
  <c r="S25" i="26"/>
  <c r="F25" i="26"/>
  <c r="V23" i="26"/>
  <c r="V35" i="26" s="1"/>
  <c r="U23" i="26"/>
  <c r="U35" i="26" s="1"/>
  <c r="H23" i="26"/>
  <c r="H29" i="26" s="1"/>
  <c r="F22" i="26"/>
  <c r="R57" i="26"/>
  <c r="G17" i="23" s="1"/>
  <c r="Q57" i="26"/>
  <c r="F17" i="23" s="1"/>
  <c r="P57" i="26"/>
  <c r="E17" i="23" s="1"/>
  <c r="J106" i="25"/>
  <c r="I33" i="23" s="1"/>
  <c r="J103" i="25"/>
  <c r="I103" i="25"/>
  <c r="H103" i="25"/>
  <c r="G103" i="25"/>
  <c r="F103" i="25"/>
  <c r="E103" i="25"/>
  <c r="D103" i="25"/>
  <c r="S99" i="25"/>
  <c r="H80" i="23" s="1"/>
  <c r="W96" i="25"/>
  <c r="V96" i="25"/>
  <c r="U96" i="25"/>
  <c r="T96" i="25"/>
  <c r="R96" i="25"/>
  <c r="Q96" i="25"/>
  <c r="P96" i="25"/>
  <c r="O96" i="25"/>
  <c r="N96" i="25"/>
  <c r="S95" i="25"/>
  <c r="S94" i="25"/>
  <c r="S93" i="25"/>
  <c r="S92" i="25"/>
  <c r="W88" i="25"/>
  <c r="V88" i="25"/>
  <c r="U88" i="25"/>
  <c r="T88" i="25"/>
  <c r="R88" i="25"/>
  <c r="Q88" i="25"/>
  <c r="P88" i="25"/>
  <c r="O88" i="25"/>
  <c r="N88" i="25"/>
  <c r="S87" i="25"/>
  <c r="S86" i="25"/>
  <c r="S85" i="25"/>
  <c r="S84" i="25"/>
  <c r="W83" i="25"/>
  <c r="V83" i="25"/>
  <c r="U83" i="25"/>
  <c r="T83" i="25"/>
  <c r="R83" i="25"/>
  <c r="R89" i="25" s="1"/>
  <c r="R97" i="25" s="1"/>
  <c r="Q83" i="25"/>
  <c r="Q89" i="25" s="1"/>
  <c r="Q97" i="25" s="1"/>
  <c r="P83" i="25"/>
  <c r="O83" i="25"/>
  <c r="N83" i="25"/>
  <c r="N89" i="25" s="1"/>
  <c r="S82" i="25"/>
  <c r="S81" i="25"/>
  <c r="S80" i="25"/>
  <c r="V74" i="25"/>
  <c r="U74" i="25"/>
  <c r="T74" i="25"/>
  <c r="J114" i="25" s="1"/>
  <c r="R74" i="25"/>
  <c r="H114" i="25" s="1"/>
  <c r="Q74" i="25"/>
  <c r="G114" i="25" s="1"/>
  <c r="P74" i="25"/>
  <c r="F114" i="25" s="1"/>
  <c r="O74" i="25"/>
  <c r="E114" i="25" s="1"/>
  <c r="N74" i="25"/>
  <c r="D114" i="25" s="1"/>
  <c r="S73" i="25"/>
  <c r="S72" i="25"/>
  <c r="S71" i="25"/>
  <c r="S70" i="25"/>
  <c r="V67" i="25"/>
  <c r="V75" i="25" s="1"/>
  <c r="U67" i="25"/>
  <c r="U75" i="25" s="1"/>
  <c r="T67" i="25"/>
  <c r="J113" i="25" s="1"/>
  <c r="J124" i="25" s="1"/>
  <c r="R67" i="25"/>
  <c r="H113" i="25" s="1"/>
  <c r="Q67" i="25"/>
  <c r="G113" i="25" s="1"/>
  <c r="P67" i="25"/>
  <c r="F113" i="25" s="1"/>
  <c r="O67" i="25"/>
  <c r="N67" i="25"/>
  <c r="D113" i="25" s="1"/>
  <c r="S66" i="25"/>
  <c r="S65" i="25"/>
  <c r="S64" i="25"/>
  <c r="S63" i="25"/>
  <c r="V57" i="25"/>
  <c r="U57" i="25"/>
  <c r="V56" i="25"/>
  <c r="U56" i="25"/>
  <c r="T56" i="25"/>
  <c r="R56" i="25"/>
  <c r="G11" i="23" s="1"/>
  <c r="Q56" i="25"/>
  <c r="F11" i="23" s="1"/>
  <c r="P56" i="25"/>
  <c r="E11" i="23" s="1"/>
  <c r="O56" i="25"/>
  <c r="D11" i="23" s="1"/>
  <c r="V53" i="25"/>
  <c r="U53" i="25"/>
  <c r="T53" i="25"/>
  <c r="J110" i="25" s="1"/>
  <c r="R53" i="25"/>
  <c r="H110" i="25" s="1"/>
  <c r="Q53" i="25"/>
  <c r="G110" i="25" s="1"/>
  <c r="P53" i="25"/>
  <c r="F110" i="25" s="1"/>
  <c r="O53" i="25"/>
  <c r="E110" i="25" s="1"/>
  <c r="N53" i="25"/>
  <c r="D110" i="25" s="1"/>
  <c r="S52" i="25"/>
  <c r="F52" i="25"/>
  <c r="S51" i="25"/>
  <c r="F51" i="25"/>
  <c r="S50" i="25"/>
  <c r="F50" i="25"/>
  <c r="S49" i="25"/>
  <c r="F49" i="25"/>
  <c r="S48" i="25"/>
  <c r="S47" i="25"/>
  <c r="F47" i="25"/>
  <c r="V44" i="25"/>
  <c r="U44" i="25"/>
  <c r="T44" i="25"/>
  <c r="J109" i="25" s="1"/>
  <c r="R44" i="25"/>
  <c r="H109" i="25" s="1"/>
  <c r="Q44" i="25"/>
  <c r="G109" i="25" s="1"/>
  <c r="P44" i="25"/>
  <c r="F109" i="25" s="1"/>
  <c r="O44" i="25"/>
  <c r="E109" i="25" s="1"/>
  <c r="N44" i="25"/>
  <c r="D109" i="25" s="1"/>
  <c r="S43" i="25"/>
  <c r="F43" i="25"/>
  <c r="S42" i="25"/>
  <c r="F42" i="25"/>
  <c r="S41" i="25"/>
  <c r="F41" i="25"/>
  <c r="S40" i="25"/>
  <c r="F40" i="25"/>
  <c r="S39" i="25"/>
  <c r="S38" i="25"/>
  <c r="F38" i="25"/>
  <c r="W34" i="25"/>
  <c r="V34" i="25"/>
  <c r="U34" i="25"/>
  <c r="H33" i="25" a="1"/>
  <c r="H33" i="25" s="1"/>
  <c r="H32" i="25"/>
  <c r="H31" i="25"/>
  <c r="W29" i="25"/>
  <c r="V29" i="25"/>
  <c r="U29" i="25"/>
  <c r="T29" i="25"/>
  <c r="R29" i="25"/>
  <c r="H106" i="25" s="1"/>
  <c r="G33" i="23" s="1"/>
  <c r="Q29" i="25"/>
  <c r="G106" i="25" s="1"/>
  <c r="F33" i="23" s="1"/>
  <c r="P29" i="25"/>
  <c r="F106" i="25" s="1"/>
  <c r="E33" i="23" s="1"/>
  <c r="O29" i="25"/>
  <c r="E106" i="25" s="1"/>
  <c r="D33" i="23" s="1"/>
  <c r="N29" i="25"/>
  <c r="D106" i="25" s="1"/>
  <c r="C33" i="23" s="1"/>
  <c r="S28" i="25"/>
  <c r="F28" i="25"/>
  <c r="S27" i="25"/>
  <c r="F27" i="25"/>
  <c r="S26" i="25"/>
  <c r="F26" i="25"/>
  <c r="S25" i="25"/>
  <c r="F25" i="25"/>
  <c r="V23" i="25"/>
  <c r="V35" i="25" s="1"/>
  <c r="U23" i="25"/>
  <c r="U35" i="25" s="1"/>
  <c r="H23" i="25"/>
  <c r="H29" i="25" s="1"/>
  <c r="F22" i="25"/>
  <c r="F21" i="25"/>
  <c r="F20" i="25"/>
  <c r="F19" i="25"/>
  <c r="F18" i="25"/>
  <c r="F17" i="25"/>
  <c r="F16" i="25"/>
  <c r="N8" i="22"/>
  <c r="M8" i="22"/>
  <c r="F15" i="25"/>
  <c r="O6" i="22"/>
  <c r="K6" i="22"/>
  <c r="J6" i="22"/>
  <c r="R57" i="25"/>
  <c r="G16" i="23" s="1"/>
  <c r="Q57" i="25"/>
  <c r="F16" i="23" s="1"/>
  <c r="P57" i="25"/>
  <c r="E16" i="23" s="1"/>
  <c r="N57" i="25"/>
  <c r="C16" i="23" s="1"/>
  <c r="C79" i="23"/>
  <c r="A67" i="23"/>
  <c r="A66" i="23"/>
  <c r="A53" i="23"/>
  <c r="A42" i="23"/>
  <c r="B5" i="22"/>
  <c r="B7" i="22"/>
  <c r="B8" i="22"/>
  <c r="B9" i="22"/>
  <c r="B10" i="22"/>
  <c r="B12" i="22"/>
  <c r="B14" i="22"/>
  <c r="C4" i="22"/>
  <c r="B4" i="22"/>
  <c r="B13" i="22"/>
  <c r="E10" i="22"/>
  <c r="B11" i="22"/>
  <c r="G11" i="22"/>
  <c r="D12" i="22"/>
  <c r="D13" i="22"/>
  <c r="G13" i="22"/>
  <c r="G14" i="22"/>
  <c r="B15" i="22"/>
  <c r="D15" i="22"/>
  <c r="C5" i="22"/>
  <c r="D5" i="22"/>
  <c r="E5" i="22"/>
  <c r="F5" i="22"/>
  <c r="G5" i="22"/>
  <c r="D6" i="22"/>
  <c r="E6" i="22"/>
  <c r="F6" i="22"/>
  <c r="G6" i="22"/>
  <c r="D7" i="22"/>
  <c r="E7" i="22"/>
  <c r="F7" i="22"/>
  <c r="G7" i="22"/>
  <c r="C8" i="22"/>
  <c r="D8" i="22"/>
  <c r="E8" i="22"/>
  <c r="F8" i="22"/>
  <c r="G8" i="22"/>
  <c r="C9" i="22"/>
  <c r="D9" i="22"/>
  <c r="E9" i="22"/>
  <c r="F9" i="22"/>
  <c r="G9" i="22"/>
  <c r="C10" i="22"/>
  <c r="D10" i="22"/>
  <c r="F10" i="22"/>
  <c r="G10" i="22"/>
  <c r="C11" i="22"/>
  <c r="D11" i="22"/>
  <c r="E11" i="22"/>
  <c r="F11" i="22"/>
  <c r="S18" i="1"/>
  <c r="S19" i="1"/>
  <c r="E12" i="22"/>
  <c r="F12" i="22"/>
  <c r="G12" i="22"/>
  <c r="S20" i="1"/>
  <c r="C13" i="22"/>
  <c r="E13" i="22"/>
  <c r="F13" i="22"/>
  <c r="C14" i="22"/>
  <c r="D14" i="22"/>
  <c r="E14" i="22"/>
  <c r="F14" i="22"/>
  <c r="C15" i="22"/>
  <c r="E15" i="22"/>
  <c r="F15" i="22"/>
  <c r="G15" i="22"/>
  <c r="D4" i="22"/>
  <c r="E4" i="22"/>
  <c r="F4" i="22"/>
  <c r="T1" i="1"/>
  <c r="A7" i="22"/>
  <c r="A8" i="22"/>
  <c r="A9" i="22"/>
  <c r="A10" i="22"/>
  <c r="A11" i="22"/>
  <c r="A12" i="22"/>
  <c r="A13" i="22"/>
  <c r="A14" i="22"/>
  <c r="A15" i="22"/>
  <c r="A4" i="22"/>
  <c r="A16" i="22"/>
  <c r="A17" i="22"/>
  <c r="A18" i="22"/>
  <c r="A19" i="22"/>
  <c r="A5" i="22"/>
  <c r="A6" i="22"/>
  <c r="N89" i="26" l="1"/>
  <c r="C71" i="23" s="1"/>
  <c r="F132" i="23"/>
  <c r="F114" i="23"/>
  <c r="E108" i="23"/>
  <c r="C108" i="23"/>
  <c r="E132" i="23"/>
  <c r="E114" i="23"/>
  <c r="C90" i="23"/>
  <c r="D132" i="23"/>
  <c r="D114" i="23"/>
  <c r="G138" i="23"/>
  <c r="G120" i="23"/>
  <c r="F102" i="23"/>
  <c r="F90" i="23"/>
  <c r="G96" i="23"/>
  <c r="F138" i="23"/>
  <c r="F120" i="23"/>
  <c r="E102" i="23"/>
  <c r="E90" i="23"/>
  <c r="F96" i="23"/>
  <c r="C138" i="23"/>
  <c r="E138" i="23"/>
  <c r="F126" i="23"/>
  <c r="E120" i="23"/>
  <c r="D102" i="23"/>
  <c r="C120" i="23"/>
  <c r="E126" i="23"/>
  <c r="G108" i="23"/>
  <c r="D126" i="23"/>
  <c r="F108" i="23"/>
  <c r="S88" i="25"/>
  <c r="F113" i="23"/>
  <c r="F125" i="23"/>
  <c r="F101" i="23"/>
  <c r="E45" i="23"/>
  <c r="F121" i="26"/>
  <c r="D58" i="23"/>
  <c r="E124" i="26"/>
  <c r="I63" i="23"/>
  <c r="J125" i="26"/>
  <c r="C50" i="23"/>
  <c r="D122" i="26"/>
  <c r="F45" i="23"/>
  <c r="G121" i="26"/>
  <c r="G45" i="23"/>
  <c r="H121" i="26"/>
  <c r="D50" i="23"/>
  <c r="E122" i="26"/>
  <c r="F58" i="23"/>
  <c r="G124" i="26"/>
  <c r="E58" i="23"/>
  <c r="F124" i="26"/>
  <c r="I45" i="23"/>
  <c r="J121" i="26"/>
  <c r="E50" i="23"/>
  <c r="F122" i="26"/>
  <c r="C63" i="23"/>
  <c r="D125" i="26"/>
  <c r="F50" i="23"/>
  <c r="G122" i="26"/>
  <c r="I58" i="23"/>
  <c r="J124" i="26"/>
  <c r="D63" i="23"/>
  <c r="E125" i="26"/>
  <c r="G50" i="23"/>
  <c r="H122" i="26"/>
  <c r="E63" i="23"/>
  <c r="F125" i="26"/>
  <c r="C45" i="23"/>
  <c r="D121" i="26"/>
  <c r="I50" i="23"/>
  <c r="J122" i="26"/>
  <c r="F63" i="23"/>
  <c r="G125" i="26"/>
  <c r="D45" i="23"/>
  <c r="E121" i="26"/>
  <c r="G63" i="23"/>
  <c r="H125" i="26"/>
  <c r="E137" i="23"/>
  <c r="I44" i="23"/>
  <c r="J121" i="25"/>
  <c r="G57" i="23"/>
  <c r="H124" i="25"/>
  <c r="G49" i="23"/>
  <c r="H122" i="25"/>
  <c r="E44" i="23"/>
  <c r="F121" i="25"/>
  <c r="E57" i="23"/>
  <c r="F124" i="25"/>
  <c r="F44" i="23"/>
  <c r="G121" i="25"/>
  <c r="F57" i="23"/>
  <c r="G124" i="25"/>
  <c r="D44" i="23"/>
  <c r="E121" i="25"/>
  <c r="G44" i="23"/>
  <c r="H121" i="25"/>
  <c r="F49" i="23"/>
  <c r="G122" i="25"/>
  <c r="E62" i="23"/>
  <c r="F125" i="25"/>
  <c r="E49" i="23"/>
  <c r="F122" i="25"/>
  <c r="F62" i="23"/>
  <c r="G125" i="25"/>
  <c r="D49" i="23"/>
  <c r="E122" i="25"/>
  <c r="I49" i="23"/>
  <c r="J122" i="25"/>
  <c r="G62" i="23"/>
  <c r="H125" i="25"/>
  <c r="D62" i="23"/>
  <c r="E125" i="25"/>
  <c r="I62" i="23"/>
  <c r="J125" i="25"/>
  <c r="S96" i="26"/>
  <c r="E96" i="23"/>
  <c r="D90" i="23"/>
  <c r="C126" i="23"/>
  <c r="D120" i="23"/>
  <c r="D108" i="23"/>
  <c r="D96" i="23"/>
  <c r="D138" i="23"/>
  <c r="C96" i="23"/>
  <c r="C114" i="23"/>
  <c r="C132" i="23"/>
  <c r="H132" i="23"/>
  <c r="H126" i="23"/>
  <c r="H114" i="23"/>
  <c r="H102" i="23"/>
  <c r="H90" i="23"/>
  <c r="C102" i="23"/>
  <c r="H138" i="23"/>
  <c r="G132" i="23"/>
  <c r="G126" i="23"/>
  <c r="H120" i="23"/>
  <c r="G114" i="23"/>
  <c r="H108" i="23"/>
  <c r="G102" i="23"/>
  <c r="H96" i="23"/>
  <c r="C57" i="23"/>
  <c r="D124" i="25"/>
  <c r="C49" i="23"/>
  <c r="D122" i="25"/>
  <c r="C62" i="23"/>
  <c r="D125" i="25"/>
  <c r="C44" i="23"/>
  <c r="D121" i="25"/>
  <c r="V89" i="25"/>
  <c r="V97" i="25" s="1"/>
  <c r="W89" i="25"/>
  <c r="U89" i="25"/>
  <c r="U97" i="25" s="1"/>
  <c r="S96" i="25"/>
  <c r="P89" i="25"/>
  <c r="S83" i="25"/>
  <c r="S67" i="25"/>
  <c r="I113" i="25" s="1"/>
  <c r="C95" i="23"/>
  <c r="C107" i="23"/>
  <c r="C119" i="23"/>
  <c r="C131" i="23"/>
  <c r="D137" i="23"/>
  <c r="H131" i="23"/>
  <c r="D125" i="23"/>
  <c r="H119" i="23"/>
  <c r="D113" i="23"/>
  <c r="H107" i="23"/>
  <c r="D101" i="23"/>
  <c r="H95" i="23"/>
  <c r="G131" i="23"/>
  <c r="G119" i="23"/>
  <c r="G107" i="23"/>
  <c r="G95" i="23"/>
  <c r="F119" i="23"/>
  <c r="F107" i="23"/>
  <c r="F95" i="23"/>
  <c r="F137" i="23"/>
  <c r="E131" i="23"/>
  <c r="E119" i="23"/>
  <c r="E107" i="23"/>
  <c r="E95" i="23"/>
  <c r="C101" i="23"/>
  <c r="C113" i="23"/>
  <c r="C125" i="23"/>
  <c r="C137" i="23"/>
  <c r="D131" i="23"/>
  <c r="H125" i="23"/>
  <c r="D119" i="23"/>
  <c r="H113" i="23"/>
  <c r="D107" i="23"/>
  <c r="H101" i="23"/>
  <c r="D95" i="23"/>
  <c r="H137" i="23"/>
  <c r="G125" i="23"/>
  <c r="G113" i="23"/>
  <c r="G101" i="23"/>
  <c r="S15" i="1"/>
  <c r="G88" i="23"/>
  <c r="G39" i="20"/>
  <c r="H124" i="23"/>
  <c r="G130" i="23"/>
  <c r="C124" i="23"/>
  <c r="F88" i="23"/>
  <c r="D100" i="23"/>
  <c r="H136" i="23"/>
  <c r="E94" i="23"/>
  <c r="C106" i="23"/>
  <c r="C111" i="23" s="1"/>
  <c r="G136" i="23"/>
  <c r="F130" i="23"/>
  <c r="F135" i="23" s="1"/>
  <c r="G124" i="23"/>
  <c r="H118" i="23"/>
  <c r="D94" i="23"/>
  <c r="E88" i="23"/>
  <c r="C88" i="23"/>
  <c r="C136" i="23"/>
  <c r="E136" i="23"/>
  <c r="E130" i="23"/>
  <c r="F124" i="23"/>
  <c r="G118" i="23"/>
  <c r="H112" i="23"/>
  <c r="D88" i="23"/>
  <c r="G4" i="22"/>
  <c r="H88" i="23" s="1"/>
  <c r="C118" i="23"/>
  <c r="D130" i="23"/>
  <c r="E124" i="23"/>
  <c r="E129" i="23" s="1"/>
  <c r="F118" i="23"/>
  <c r="G112" i="23"/>
  <c r="H106" i="23"/>
  <c r="F136" i="23"/>
  <c r="D124" i="23"/>
  <c r="E118" i="23"/>
  <c r="F112" i="23"/>
  <c r="F117" i="23" s="1"/>
  <c r="G106" i="23"/>
  <c r="H100" i="23"/>
  <c r="C130" i="23"/>
  <c r="D118" i="23"/>
  <c r="E112" i="23"/>
  <c r="F106" i="23"/>
  <c r="G100" i="23"/>
  <c r="H94" i="23"/>
  <c r="D136" i="23"/>
  <c r="C112" i="23"/>
  <c r="E106" i="23"/>
  <c r="F100" i="23"/>
  <c r="G94" i="23"/>
  <c r="C94" i="23"/>
  <c r="H130" i="23"/>
  <c r="E100" i="23"/>
  <c r="F94" i="23"/>
  <c r="F140" i="23"/>
  <c r="G137" i="23"/>
  <c r="S88" i="28"/>
  <c r="D73" i="23"/>
  <c r="S67" i="28"/>
  <c r="I113" i="28" s="1"/>
  <c r="H60" i="23" s="1"/>
  <c r="S29" i="28"/>
  <c r="I106" i="28" s="1"/>
  <c r="H36" i="23" s="1"/>
  <c r="AM8" i="22"/>
  <c r="AL8" i="22"/>
  <c r="AK8" i="22"/>
  <c r="AH8" i="22"/>
  <c r="N56" i="28"/>
  <c r="C14" i="23" s="1"/>
  <c r="AH6" i="22"/>
  <c r="AH7" i="22"/>
  <c r="AK7" i="22"/>
  <c r="AJ7" i="22"/>
  <c r="AM6" i="22"/>
  <c r="T34" i="28"/>
  <c r="J107" i="28" s="1"/>
  <c r="I41" i="23" s="1"/>
  <c r="AL6" i="22"/>
  <c r="AK6" i="22"/>
  <c r="U58" i="26"/>
  <c r="U59" i="26" s="1"/>
  <c r="D115" i="26"/>
  <c r="D126" i="26" s="1"/>
  <c r="U58" i="27"/>
  <c r="U59" i="27" s="1"/>
  <c r="AJ4" i="22"/>
  <c r="AH4" i="22"/>
  <c r="T1" i="28"/>
  <c r="AK4" i="22"/>
  <c r="AL4" i="22"/>
  <c r="N57" i="28"/>
  <c r="C19" i="23" s="1"/>
  <c r="AM4" i="22"/>
  <c r="T23" i="28"/>
  <c r="J105" i="28" s="1"/>
  <c r="AI4" i="22"/>
  <c r="S29" i="27"/>
  <c r="I106" i="27" s="1"/>
  <c r="H35" i="23" s="1"/>
  <c r="D115" i="27"/>
  <c r="T34" i="27"/>
  <c r="J107" i="27" s="1"/>
  <c r="I40" i="23" s="1"/>
  <c r="AE6" i="22"/>
  <c r="Z6" i="22"/>
  <c r="AB6" i="22"/>
  <c r="AA6" i="22"/>
  <c r="AA7" i="22"/>
  <c r="Z7" i="22"/>
  <c r="AC7" i="22"/>
  <c r="AA5" i="22"/>
  <c r="Z5" i="22"/>
  <c r="N23" i="27"/>
  <c r="D105" i="27" s="1"/>
  <c r="AE5" i="22"/>
  <c r="R58" i="27"/>
  <c r="Q58" i="27"/>
  <c r="T1" i="27"/>
  <c r="O34" i="27"/>
  <c r="E107" i="27" s="1"/>
  <c r="D40" i="23" s="1"/>
  <c r="N57" i="27"/>
  <c r="C18" i="23" s="1"/>
  <c r="T57" i="27"/>
  <c r="I18" i="23" s="1"/>
  <c r="Z4" i="22"/>
  <c r="P34" i="27"/>
  <c r="F107" i="27" s="1"/>
  <c r="E40" i="23" s="1"/>
  <c r="AA4" i="22"/>
  <c r="T23" i="27"/>
  <c r="G115" i="27"/>
  <c r="G18" i="23"/>
  <c r="C59" i="23"/>
  <c r="AB4" i="22"/>
  <c r="F18" i="23"/>
  <c r="AC4" i="22"/>
  <c r="AD4" i="22"/>
  <c r="F59" i="23"/>
  <c r="AE4" i="22"/>
  <c r="N34" i="27"/>
  <c r="S29" i="25"/>
  <c r="I106" i="25" s="1"/>
  <c r="H33" i="23" s="1"/>
  <c r="U58" i="25"/>
  <c r="U59" i="25" s="1"/>
  <c r="V58" i="25"/>
  <c r="V59" i="25" s="1"/>
  <c r="J115" i="25"/>
  <c r="J126" i="25" s="1"/>
  <c r="O34" i="25"/>
  <c r="E107" i="25" s="1"/>
  <c r="K7" i="22"/>
  <c r="N7" i="22"/>
  <c r="O7" i="22"/>
  <c r="M7" i="22"/>
  <c r="L7" i="22"/>
  <c r="J7" i="22"/>
  <c r="K8" i="22"/>
  <c r="O8" i="22"/>
  <c r="J8" i="22"/>
  <c r="N6" i="22"/>
  <c r="M6" i="22"/>
  <c r="L6" i="22"/>
  <c r="J105" i="25"/>
  <c r="K4" i="22"/>
  <c r="D89" i="23" s="1"/>
  <c r="N34" i="25"/>
  <c r="N4" i="22"/>
  <c r="G89" i="23" s="1"/>
  <c r="J4" i="22"/>
  <c r="C89" i="23" s="1"/>
  <c r="O4" i="22"/>
  <c r="H89" i="23" s="1"/>
  <c r="R58" i="25"/>
  <c r="P34" i="25"/>
  <c r="F107" i="25" s="1"/>
  <c r="S56" i="25"/>
  <c r="H11" i="23" s="1"/>
  <c r="T57" i="25"/>
  <c r="I16" i="23" s="1"/>
  <c r="I57" i="23"/>
  <c r="F115" i="25"/>
  <c r="F126" i="25" s="1"/>
  <c r="I11" i="23"/>
  <c r="M4" i="22"/>
  <c r="F89" i="23" s="1"/>
  <c r="L4" i="22"/>
  <c r="E89" i="23" s="1"/>
  <c r="C58" i="23"/>
  <c r="C33" i="20"/>
  <c r="O89" i="26"/>
  <c r="S83" i="26"/>
  <c r="S67" i="26"/>
  <c r="I113" i="26" s="1"/>
  <c r="V58" i="26"/>
  <c r="V59" i="26" s="1"/>
  <c r="T23" i="26"/>
  <c r="J105" i="26" s="1"/>
  <c r="E115" i="26"/>
  <c r="E126" i="26" s="1"/>
  <c r="O34" i="26"/>
  <c r="E107" i="26" s="1"/>
  <c r="N34" i="26"/>
  <c r="T1" i="26"/>
  <c r="G115" i="26"/>
  <c r="G126" i="26" s="1"/>
  <c r="S56" i="26"/>
  <c r="H12" i="23" s="1"/>
  <c r="J115" i="26"/>
  <c r="J126" i="26" s="1"/>
  <c r="C12" i="23"/>
  <c r="J115" i="28"/>
  <c r="G115" i="28"/>
  <c r="U58" i="28"/>
  <c r="U59" i="28" s="1"/>
  <c r="V58" i="28"/>
  <c r="V59" i="28" s="1"/>
  <c r="G19" i="23"/>
  <c r="E115" i="28"/>
  <c r="N34" i="28"/>
  <c r="F115" i="28"/>
  <c r="H115" i="28"/>
  <c r="N23" i="28"/>
  <c r="S44" i="28"/>
  <c r="I109" i="28" s="1"/>
  <c r="H47" i="23" s="1"/>
  <c r="O23" i="28"/>
  <c r="P23" i="28"/>
  <c r="S74" i="28"/>
  <c r="I114" i="28" s="1"/>
  <c r="N89" i="28"/>
  <c r="Q23" i="28"/>
  <c r="D113" i="28"/>
  <c r="R23" i="28"/>
  <c r="S56" i="27"/>
  <c r="H13" i="23" s="1"/>
  <c r="S53" i="28"/>
  <c r="I110" i="28" s="1"/>
  <c r="H52" i="23" s="1"/>
  <c r="J115" i="27"/>
  <c r="N97" i="27"/>
  <c r="P58" i="27"/>
  <c r="F115" i="27"/>
  <c r="H115" i="27"/>
  <c r="Q34" i="27"/>
  <c r="G107" i="27" s="1"/>
  <c r="F40" i="23" s="1"/>
  <c r="R34" i="27"/>
  <c r="H107" i="27" s="1"/>
  <c r="G40" i="23" s="1"/>
  <c r="S44" i="27"/>
  <c r="I109" i="27" s="1"/>
  <c r="H46" i="23" s="1"/>
  <c r="P23" i="27"/>
  <c r="S74" i="27"/>
  <c r="I114" i="27" s="1"/>
  <c r="O23" i="27"/>
  <c r="Q23" i="27"/>
  <c r="O58" i="27"/>
  <c r="O89" i="27"/>
  <c r="R23" i="27"/>
  <c r="E113" i="27"/>
  <c r="S53" i="27"/>
  <c r="I110" i="27" s="1"/>
  <c r="H51" i="23" s="1"/>
  <c r="P58" i="26"/>
  <c r="Q58" i="26"/>
  <c r="N97" i="26"/>
  <c r="R58" i="26"/>
  <c r="F115" i="26"/>
  <c r="F126" i="26" s="1"/>
  <c r="D115" i="25"/>
  <c r="D126" i="25" s="1"/>
  <c r="C11" i="23"/>
  <c r="S29" i="26"/>
  <c r="I106" i="26" s="1"/>
  <c r="H34" i="23" s="1"/>
  <c r="P34" i="26"/>
  <c r="F107" i="26" s="1"/>
  <c r="T57" i="26"/>
  <c r="H113" i="26"/>
  <c r="H124" i="26" s="1"/>
  <c r="N23" i="26"/>
  <c r="Q34" i="26"/>
  <c r="G107" i="26" s="1"/>
  <c r="O23" i="26"/>
  <c r="R34" i="26"/>
  <c r="H107" i="26" s="1"/>
  <c r="S44" i="26"/>
  <c r="I109" i="26" s="1"/>
  <c r="N57" i="26"/>
  <c r="P23" i="26"/>
  <c r="O57" i="26"/>
  <c r="S74" i="26"/>
  <c r="I114" i="26" s="1"/>
  <c r="Q23" i="26"/>
  <c r="T34" i="26"/>
  <c r="J107" i="26" s="1"/>
  <c r="R23" i="26"/>
  <c r="S53" i="26"/>
  <c r="I110" i="26" s="1"/>
  <c r="S88" i="26"/>
  <c r="P58" i="25"/>
  <c r="G115" i="25"/>
  <c r="G126" i="25" s="1"/>
  <c r="Q58" i="25"/>
  <c r="N97" i="25"/>
  <c r="H115" i="25"/>
  <c r="H126" i="25" s="1"/>
  <c r="Q34" i="25"/>
  <c r="G107" i="25" s="1"/>
  <c r="T1" i="25"/>
  <c r="R34" i="25"/>
  <c r="H107" i="25" s="1"/>
  <c r="S44" i="25"/>
  <c r="I109" i="25" s="1"/>
  <c r="O57" i="25"/>
  <c r="D16" i="23" s="1"/>
  <c r="N58" i="25"/>
  <c r="S74" i="25"/>
  <c r="I114" i="25" s="1"/>
  <c r="I125" i="25" s="1"/>
  <c r="T34" i="25"/>
  <c r="J107" i="25" s="1"/>
  <c r="O89" i="25"/>
  <c r="E113" i="25"/>
  <c r="E124" i="25" s="1"/>
  <c r="S53" i="25"/>
  <c r="I110" i="25" s="1"/>
  <c r="C12" i="22"/>
  <c r="D112" i="23" s="1"/>
  <c r="F34" i="20"/>
  <c r="S21" i="1"/>
  <c r="B32" i="20"/>
  <c r="S13" i="1"/>
  <c r="F38" i="20"/>
  <c r="S16" i="1"/>
  <c r="B36" i="20"/>
  <c r="S12" i="1"/>
  <c r="B6" i="22"/>
  <c r="B35" i="20" s="1"/>
  <c r="S17" i="1"/>
  <c r="S14" i="1"/>
  <c r="C7" i="22"/>
  <c r="D106" i="23" s="1"/>
  <c r="B38" i="20"/>
  <c r="E34" i="20"/>
  <c r="C36" i="20"/>
  <c r="D33" i="20"/>
  <c r="G37" i="20"/>
  <c r="B37" i="20"/>
  <c r="C34" i="20"/>
  <c r="D32" i="20"/>
  <c r="F37" i="20"/>
  <c r="G33" i="20"/>
  <c r="D39" i="20"/>
  <c r="F39" i="20"/>
  <c r="G36" i="20"/>
  <c r="E33" i="20"/>
  <c r="C32" i="20"/>
  <c r="D38" i="20"/>
  <c r="E39" i="20"/>
  <c r="F36" i="20"/>
  <c r="F33" i="20"/>
  <c r="C39" i="20"/>
  <c r="D37" i="20"/>
  <c r="G38" i="20"/>
  <c r="E36" i="20"/>
  <c r="F32" i="20"/>
  <c r="E37" i="20"/>
  <c r="C38" i="20"/>
  <c r="D36" i="20"/>
  <c r="G34" i="20"/>
  <c r="E32" i="20"/>
  <c r="B33" i="20"/>
  <c r="B39" i="20"/>
  <c r="C37" i="20"/>
  <c r="D34" i="20"/>
  <c r="E38" i="20"/>
  <c r="S22" i="1"/>
  <c r="E35" i="20"/>
  <c r="F35" i="20"/>
  <c r="D35" i="20"/>
  <c r="H29" i="1"/>
  <c r="F18" i="1"/>
  <c r="F19" i="1"/>
  <c r="F20" i="1"/>
  <c r="F21" i="1"/>
  <c r="C28" i="20"/>
  <c r="E28" i="20"/>
  <c r="F28" i="20"/>
  <c r="H26" i="20"/>
  <c r="H27" i="20"/>
  <c r="B28" i="20"/>
  <c r="A15" i="20"/>
  <c r="A18" i="20"/>
  <c r="A23" i="20"/>
  <c r="A24" i="20"/>
  <c r="E103" i="1"/>
  <c r="F103" i="1"/>
  <c r="G103" i="1"/>
  <c r="H103" i="1"/>
  <c r="I103" i="1"/>
  <c r="J103" i="1"/>
  <c r="N96" i="1"/>
  <c r="S81" i="1"/>
  <c r="S82" i="1"/>
  <c r="S84" i="1"/>
  <c r="S85" i="1"/>
  <c r="S86" i="1"/>
  <c r="S87" i="1"/>
  <c r="S92" i="1"/>
  <c r="S93" i="1"/>
  <c r="S94" i="1"/>
  <c r="S95" i="1"/>
  <c r="S99" i="1"/>
  <c r="S80" i="1"/>
  <c r="S26" i="1"/>
  <c r="S27" i="1"/>
  <c r="S28" i="1"/>
  <c r="S38" i="1"/>
  <c r="S39" i="1"/>
  <c r="S40" i="1"/>
  <c r="S41" i="1"/>
  <c r="S42" i="1"/>
  <c r="S43" i="1"/>
  <c r="S47" i="1"/>
  <c r="S48" i="1"/>
  <c r="S49" i="1"/>
  <c r="S50" i="1"/>
  <c r="S51" i="1"/>
  <c r="S52" i="1"/>
  <c r="S63" i="1"/>
  <c r="S64" i="1"/>
  <c r="S65" i="1"/>
  <c r="S66" i="1"/>
  <c r="S70" i="1"/>
  <c r="S71" i="1"/>
  <c r="S72" i="1"/>
  <c r="S73" i="1"/>
  <c r="D103" i="1"/>
  <c r="W88" i="1"/>
  <c r="V88" i="1"/>
  <c r="U88" i="1"/>
  <c r="T88" i="1"/>
  <c r="R88" i="1"/>
  <c r="Q88" i="1"/>
  <c r="P88" i="1"/>
  <c r="O88" i="1"/>
  <c r="N88" i="1"/>
  <c r="O83" i="1"/>
  <c r="P83" i="1"/>
  <c r="Q83" i="1"/>
  <c r="Q89" i="1" s="1"/>
  <c r="R83" i="1"/>
  <c r="T83" i="1"/>
  <c r="U83" i="1"/>
  <c r="V83" i="1"/>
  <c r="W83" i="1"/>
  <c r="N83" i="1"/>
  <c r="V57" i="1"/>
  <c r="V56" i="1"/>
  <c r="U57" i="1"/>
  <c r="U56" i="1"/>
  <c r="V74" i="1"/>
  <c r="U74" i="1"/>
  <c r="V67" i="1"/>
  <c r="U67" i="1"/>
  <c r="V53" i="1"/>
  <c r="U53" i="1"/>
  <c r="U23" i="1"/>
  <c r="V23" i="1"/>
  <c r="F52" i="1"/>
  <c r="F51" i="1"/>
  <c r="F50" i="1"/>
  <c r="F49" i="1"/>
  <c r="F47" i="1"/>
  <c r="I19" i="6"/>
  <c r="I18" i="6"/>
  <c r="N44" i="1"/>
  <c r="D109" i="1" s="1"/>
  <c r="D121" i="1" s="1"/>
  <c r="F25" i="1"/>
  <c r="H32" i="1"/>
  <c r="O44" i="1"/>
  <c r="E109" i="1" s="1"/>
  <c r="F105" i="23" l="1"/>
  <c r="E105" i="23"/>
  <c r="E117" i="23"/>
  <c r="F99" i="23"/>
  <c r="F129" i="23"/>
  <c r="H79" i="23"/>
  <c r="G28" i="20"/>
  <c r="F123" i="23"/>
  <c r="E141" i="23"/>
  <c r="H63" i="23"/>
  <c r="I125" i="26"/>
  <c r="F39" i="23"/>
  <c r="G119" i="26"/>
  <c r="D39" i="23"/>
  <c r="E119" i="26"/>
  <c r="I29" i="23"/>
  <c r="J118" i="26"/>
  <c r="E39" i="23"/>
  <c r="F119" i="26"/>
  <c r="H45" i="23"/>
  <c r="I121" i="26"/>
  <c r="H58" i="23"/>
  <c r="I124" i="26"/>
  <c r="G39" i="23"/>
  <c r="H119" i="26"/>
  <c r="H50" i="23"/>
  <c r="I122" i="26"/>
  <c r="I39" i="23"/>
  <c r="J119" i="26"/>
  <c r="E135" i="23"/>
  <c r="I28" i="23"/>
  <c r="J118" i="25"/>
  <c r="F111" i="23"/>
  <c r="F38" i="23"/>
  <c r="G119" i="25"/>
  <c r="C123" i="23"/>
  <c r="I38" i="23"/>
  <c r="J119" i="25"/>
  <c r="D105" i="23"/>
  <c r="E38" i="23"/>
  <c r="F119" i="25"/>
  <c r="D38" i="23"/>
  <c r="E119" i="25"/>
  <c r="G38" i="23"/>
  <c r="H119" i="25"/>
  <c r="C99" i="23"/>
  <c r="O97" i="26"/>
  <c r="D76" i="23" s="1"/>
  <c r="D71" i="23"/>
  <c r="S89" i="26"/>
  <c r="C76" i="23"/>
  <c r="C117" i="23"/>
  <c r="H111" i="23"/>
  <c r="G135" i="23"/>
  <c r="D99" i="23"/>
  <c r="H105" i="23"/>
  <c r="G129" i="23"/>
  <c r="C129" i="23"/>
  <c r="H57" i="23"/>
  <c r="I124" i="25"/>
  <c r="H49" i="23"/>
  <c r="I122" i="25"/>
  <c r="H44" i="23"/>
  <c r="I121" i="25"/>
  <c r="W97" i="25"/>
  <c r="H75" i="23" s="1"/>
  <c r="H70" i="23"/>
  <c r="P97" i="25"/>
  <c r="E75" i="23" s="1"/>
  <c r="E70" i="23"/>
  <c r="D111" i="23"/>
  <c r="D141" i="23"/>
  <c r="D117" i="23"/>
  <c r="D123" i="23"/>
  <c r="E111" i="23"/>
  <c r="C135" i="23"/>
  <c r="H123" i="23"/>
  <c r="H117" i="23"/>
  <c r="G99" i="23"/>
  <c r="H99" i="23"/>
  <c r="G111" i="23"/>
  <c r="C141" i="23"/>
  <c r="G117" i="23"/>
  <c r="H129" i="23"/>
  <c r="H135" i="23"/>
  <c r="G105" i="23"/>
  <c r="E99" i="23"/>
  <c r="D135" i="23"/>
  <c r="E123" i="23"/>
  <c r="D129" i="23"/>
  <c r="H93" i="23"/>
  <c r="C93" i="23"/>
  <c r="G93" i="23"/>
  <c r="D93" i="23"/>
  <c r="E93" i="23"/>
  <c r="H141" i="23"/>
  <c r="G123" i="23"/>
  <c r="F93" i="23"/>
  <c r="W89" i="1"/>
  <c r="H69" i="23" s="1"/>
  <c r="D43" i="23"/>
  <c r="E121" i="1"/>
  <c r="G141" i="23"/>
  <c r="F141" i="23"/>
  <c r="C35" i="20"/>
  <c r="G32" i="20"/>
  <c r="B34" i="20"/>
  <c r="C100" i="23"/>
  <c r="C105" i="23" s="1"/>
  <c r="T35" i="28"/>
  <c r="T54" i="28" s="1"/>
  <c r="T75" i="28" s="1"/>
  <c r="T56" i="28"/>
  <c r="O34" i="28"/>
  <c r="E107" i="28" s="1"/>
  <c r="D41" i="23" s="1"/>
  <c r="O56" i="28"/>
  <c r="I115" i="28"/>
  <c r="H65" i="23"/>
  <c r="N58" i="28"/>
  <c r="P34" i="28"/>
  <c r="F107" i="28" s="1"/>
  <c r="E41" i="23" s="1"/>
  <c r="P56" i="28"/>
  <c r="R34" i="28"/>
  <c r="H107" i="28" s="1"/>
  <c r="G41" i="23" s="1"/>
  <c r="R56" i="28"/>
  <c r="S57" i="28"/>
  <c r="H19" i="23" s="1"/>
  <c r="J108" i="28"/>
  <c r="J111" i="28" s="1"/>
  <c r="J116" i="28" s="1"/>
  <c r="I31" i="23"/>
  <c r="D115" i="28"/>
  <c r="C60" i="23"/>
  <c r="Q34" i="28"/>
  <c r="G107" i="28" s="1"/>
  <c r="F41" i="23" s="1"/>
  <c r="Q56" i="28"/>
  <c r="O97" i="27"/>
  <c r="D77" i="23" s="1"/>
  <c r="D72" i="23"/>
  <c r="T35" i="27"/>
  <c r="T54" i="27" s="1"/>
  <c r="T75" i="27" s="1"/>
  <c r="J105" i="27"/>
  <c r="J108" i="27" s="1"/>
  <c r="J111" i="27" s="1"/>
  <c r="J116" i="27" s="1"/>
  <c r="T58" i="27"/>
  <c r="S57" i="27"/>
  <c r="H18" i="23" s="1"/>
  <c r="N58" i="27"/>
  <c r="S58" i="27" s="1"/>
  <c r="S23" i="27"/>
  <c r="I105" i="27" s="1"/>
  <c r="H30" i="23" s="1"/>
  <c r="D107" i="27"/>
  <c r="C40" i="23" s="1"/>
  <c r="N35" i="27"/>
  <c r="N54" i="27" s="1"/>
  <c r="C30" i="23"/>
  <c r="I115" i="27"/>
  <c r="H64" i="23"/>
  <c r="E115" i="27"/>
  <c r="D59" i="23"/>
  <c r="O97" i="25"/>
  <c r="D75" i="23" s="1"/>
  <c r="D70" i="23"/>
  <c r="O58" i="25"/>
  <c r="S58" i="25" s="1"/>
  <c r="I115" i="25"/>
  <c r="I126" i="25" s="1"/>
  <c r="H62" i="23"/>
  <c r="E115" i="25"/>
  <c r="E126" i="25" s="1"/>
  <c r="D57" i="23"/>
  <c r="T58" i="25"/>
  <c r="S57" i="25"/>
  <c r="H16" i="23" s="1"/>
  <c r="H115" i="26"/>
  <c r="H126" i="26" s="1"/>
  <c r="G58" i="23"/>
  <c r="G35" i="20"/>
  <c r="I115" i="26"/>
  <c r="I126" i="26" s="1"/>
  <c r="O58" i="26"/>
  <c r="D17" i="23"/>
  <c r="T58" i="26"/>
  <c r="I17" i="23"/>
  <c r="N58" i="26"/>
  <c r="C17" i="23"/>
  <c r="D107" i="28"/>
  <c r="C41" i="23" s="1"/>
  <c r="G105" i="28"/>
  <c r="S23" i="28"/>
  <c r="I105" i="28" s="1"/>
  <c r="H31" i="23" s="1"/>
  <c r="D105" i="28"/>
  <c r="C31" i="23" s="1"/>
  <c r="N35" i="28"/>
  <c r="F105" i="28"/>
  <c r="N97" i="28"/>
  <c r="S97" i="28" s="1"/>
  <c r="S89" i="28"/>
  <c r="H105" i="28"/>
  <c r="E105" i="28"/>
  <c r="H105" i="27"/>
  <c r="R35" i="27"/>
  <c r="R54" i="27" s="1"/>
  <c r="G105" i="27"/>
  <c r="Q35" i="27"/>
  <c r="Q54" i="27" s="1"/>
  <c r="S89" i="27"/>
  <c r="S34" i="27"/>
  <c r="I107" i="27" s="1"/>
  <c r="E105" i="27"/>
  <c r="O35" i="27"/>
  <c r="O54" i="27" s="1"/>
  <c r="O75" i="27" s="1"/>
  <c r="S97" i="27"/>
  <c r="F105" i="27"/>
  <c r="P35" i="27"/>
  <c r="P54" i="27" s="1"/>
  <c r="P75" i="27" s="1"/>
  <c r="H105" i="26"/>
  <c r="H118" i="26" s="1"/>
  <c r="R35" i="26"/>
  <c r="R54" i="26" s="1"/>
  <c r="R75" i="26" s="1"/>
  <c r="S23" i="26"/>
  <c r="I105" i="26" s="1"/>
  <c r="D105" i="26"/>
  <c r="N35" i="26"/>
  <c r="F105" i="26"/>
  <c r="F118" i="26" s="1"/>
  <c r="P35" i="26"/>
  <c r="P54" i="26" s="1"/>
  <c r="P75" i="26" s="1"/>
  <c r="S57" i="26"/>
  <c r="H17" i="23" s="1"/>
  <c r="G105" i="26"/>
  <c r="G118" i="26" s="1"/>
  <c r="Q35" i="26"/>
  <c r="Q54" i="26" s="1"/>
  <c r="Q75" i="26" s="1"/>
  <c r="J108" i="26"/>
  <c r="T35" i="26"/>
  <c r="T54" i="26" s="1"/>
  <c r="T75" i="26" s="1"/>
  <c r="E105" i="26"/>
  <c r="E118" i="26" s="1"/>
  <c r="O35" i="26"/>
  <c r="O54" i="26" s="1"/>
  <c r="O75" i="26" s="1"/>
  <c r="S34" i="26"/>
  <c r="I107" i="26" s="1"/>
  <c r="D107" i="26"/>
  <c r="F105" i="25"/>
  <c r="F118" i="25" s="1"/>
  <c r="P35" i="25"/>
  <c r="P54" i="25" s="1"/>
  <c r="P75" i="25" s="1"/>
  <c r="S34" i="25"/>
  <c r="I107" i="25" s="1"/>
  <c r="D107" i="25"/>
  <c r="E105" i="25"/>
  <c r="E118" i="25" s="1"/>
  <c r="O35" i="25"/>
  <c r="O54" i="25" s="1"/>
  <c r="O75" i="25" s="1"/>
  <c r="I105" i="25"/>
  <c r="D105" i="25"/>
  <c r="N35" i="25"/>
  <c r="H105" i="25"/>
  <c r="H118" i="25" s="1"/>
  <c r="R35" i="25"/>
  <c r="R54" i="25" s="1"/>
  <c r="S89" i="25"/>
  <c r="J108" i="25"/>
  <c r="G105" i="25"/>
  <c r="G118" i="25" s="1"/>
  <c r="Q35" i="25"/>
  <c r="Q54" i="25" s="1"/>
  <c r="Q75" i="25" s="1"/>
  <c r="T35" i="25"/>
  <c r="T54" i="25" s="1"/>
  <c r="E26" i="20"/>
  <c r="C16" i="20"/>
  <c r="B16" i="20"/>
  <c r="C43" i="23"/>
  <c r="B3" i="20"/>
  <c r="C10" i="23"/>
  <c r="S33" i="1"/>
  <c r="S32" i="1"/>
  <c r="P89" i="1"/>
  <c r="V75" i="1"/>
  <c r="S83" i="1"/>
  <c r="V89" i="1"/>
  <c r="R89" i="1"/>
  <c r="N89" i="1"/>
  <c r="S88" i="1"/>
  <c r="U75" i="1"/>
  <c r="U89" i="1"/>
  <c r="O89" i="1"/>
  <c r="D69" i="23" s="1"/>
  <c r="U58" i="1"/>
  <c r="U59" i="1" s="1"/>
  <c r="V58" i="1"/>
  <c r="V59" i="1" s="1"/>
  <c r="O31" i="1"/>
  <c r="R31" i="1"/>
  <c r="Q35" i="28" l="1"/>
  <c r="Q54" i="28" s="1"/>
  <c r="H39" i="23"/>
  <c r="I119" i="26"/>
  <c r="C29" i="23"/>
  <c r="D118" i="26"/>
  <c r="J111" i="26"/>
  <c r="J120" i="26"/>
  <c r="H29" i="23"/>
  <c r="I118" i="26"/>
  <c r="C39" i="23"/>
  <c r="D119" i="26"/>
  <c r="J111" i="25"/>
  <c r="J120" i="25"/>
  <c r="S97" i="26"/>
  <c r="H142" i="23"/>
  <c r="D142" i="23"/>
  <c r="H38" i="23"/>
  <c r="I119" i="25"/>
  <c r="C38" i="23"/>
  <c r="D119" i="25"/>
  <c r="H28" i="23"/>
  <c r="I118" i="25"/>
  <c r="C28" i="23"/>
  <c r="D118" i="25"/>
  <c r="E142" i="23"/>
  <c r="F142" i="23"/>
  <c r="G142" i="23"/>
  <c r="C142" i="23"/>
  <c r="P35" i="28"/>
  <c r="P54" i="28" s="1"/>
  <c r="P75" i="28" s="1"/>
  <c r="T58" i="28"/>
  <c r="T59" i="28" s="1"/>
  <c r="I14" i="23"/>
  <c r="O35" i="28"/>
  <c r="O54" i="28" s="1"/>
  <c r="O75" i="28" s="1"/>
  <c r="D14" i="23"/>
  <c r="O58" i="28"/>
  <c r="G108" i="28"/>
  <c r="G111" i="28" s="1"/>
  <c r="G116" i="28" s="1"/>
  <c r="F31" i="23"/>
  <c r="F108" i="28"/>
  <c r="F111" i="28" s="1"/>
  <c r="F116" i="28" s="1"/>
  <c r="E31" i="23"/>
  <c r="R35" i="28"/>
  <c r="R54" i="28" s="1"/>
  <c r="R75" i="28" s="1"/>
  <c r="G14" i="23"/>
  <c r="R58" i="28"/>
  <c r="E14" i="23"/>
  <c r="S56" i="28"/>
  <c r="H14" i="23" s="1"/>
  <c r="P58" i="28"/>
  <c r="H108" i="28"/>
  <c r="H111" i="28" s="1"/>
  <c r="H116" i="28" s="1"/>
  <c r="G31" i="23"/>
  <c r="F14" i="23"/>
  <c r="Q58" i="28"/>
  <c r="Q59" i="28" s="1"/>
  <c r="E108" i="28"/>
  <c r="E111" i="28" s="1"/>
  <c r="E116" i="28" s="1"/>
  <c r="D31" i="23"/>
  <c r="S34" i="28"/>
  <c r="I107" i="28" s="1"/>
  <c r="H41" i="23" s="1"/>
  <c r="T59" i="27"/>
  <c r="I30" i="23"/>
  <c r="D108" i="27"/>
  <c r="D111" i="27" s="1"/>
  <c r="D116" i="27" s="1"/>
  <c r="F108" i="27"/>
  <c r="F111" i="27" s="1"/>
  <c r="F116" i="27" s="1"/>
  <c r="E30" i="23"/>
  <c r="G108" i="27"/>
  <c r="G111" i="27" s="1"/>
  <c r="G116" i="27" s="1"/>
  <c r="F30" i="23"/>
  <c r="H108" i="27"/>
  <c r="H111" i="27" s="1"/>
  <c r="H116" i="27" s="1"/>
  <c r="G30" i="23"/>
  <c r="E108" i="27"/>
  <c r="E111" i="27" s="1"/>
  <c r="E116" i="27" s="1"/>
  <c r="D30" i="23"/>
  <c r="I108" i="27"/>
  <c r="I111" i="27" s="1"/>
  <c r="I116" i="27" s="1"/>
  <c r="H40" i="23"/>
  <c r="S97" i="25"/>
  <c r="P59" i="25"/>
  <c r="O59" i="25"/>
  <c r="E108" i="25"/>
  <c r="D28" i="23"/>
  <c r="G108" i="25"/>
  <c r="F28" i="23"/>
  <c r="H108" i="25"/>
  <c r="G28" i="23"/>
  <c r="F108" i="25"/>
  <c r="E28" i="23"/>
  <c r="S58" i="26"/>
  <c r="R59" i="26"/>
  <c r="P59" i="26"/>
  <c r="H108" i="26"/>
  <c r="G29" i="23"/>
  <c r="E108" i="26"/>
  <c r="D29" i="23"/>
  <c r="G108" i="26"/>
  <c r="F29" i="23"/>
  <c r="F108" i="26"/>
  <c r="E29" i="23"/>
  <c r="D108" i="28"/>
  <c r="D111" i="28" s="1"/>
  <c r="D116" i="28" s="1"/>
  <c r="N54" i="28"/>
  <c r="Q75" i="28"/>
  <c r="S35" i="27"/>
  <c r="Q75" i="27"/>
  <c r="Q59" i="27"/>
  <c r="O59" i="27"/>
  <c r="P59" i="27"/>
  <c r="R75" i="27"/>
  <c r="R59" i="27"/>
  <c r="N75" i="27"/>
  <c r="S54" i="27"/>
  <c r="N59" i="27"/>
  <c r="S35" i="26"/>
  <c r="N54" i="26"/>
  <c r="D108" i="26"/>
  <c r="I108" i="26"/>
  <c r="Q59" i="26"/>
  <c r="O59" i="26"/>
  <c r="T59" i="26"/>
  <c r="T75" i="25"/>
  <c r="T59" i="25"/>
  <c r="Q59" i="25"/>
  <c r="S35" i="25"/>
  <c r="N54" i="25"/>
  <c r="D108" i="25"/>
  <c r="I108" i="25"/>
  <c r="R75" i="25"/>
  <c r="R59" i="25"/>
  <c r="G26" i="20"/>
  <c r="D26" i="20"/>
  <c r="C26" i="20"/>
  <c r="B26" i="20"/>
  <c r="C69" i="23"/>
  <c r="F26" i="20"/>
  <c r="S89" i="1"/>
  <c r="G111" i="26" l="1"/>
  <c r="G120" i="26"/>
  <c r="H111" i="26"/>
  <c r="H120" i="26"/>
  <c r="D111" i="26"/>
  <c r="D120" i="26"/>
  <c r="J116" i="26"/>
  <c r="J127" i="26" s="1"/>
  <c r="J123" i="26"/>
  <c r="E111" i="26"/>
  <c r="E120" i="26"/>
  <c r="I111" i="26"/>
  <c r="I120" i="26"/>
  <c r="F111" i="26"/>
  <c r="F120" i="26"/>
  <c r="F111" i="25"/>
  <c r="F120" i="25"/>
  <c r="H111" i="25"/>
  <c r="H120" i="25"/>
  <c r="G111" i="25"/>
  <c r="G120" i="25"/>
  <c r="E111" i="25"/>
  <c r="E120" i="25"/>
  <c r="J116" i="25"/>
  <c r="J127" i="25" s="1"/>
  <c r="J123" i="25"/>
  <c r="D111" i="25"/>
  <c r="D120" i="25"/>
  <c r="I111" i="25"/>
  <c r="I120" i="25"/>
  <c r="S35" i="28"/>
  <c r="O59" i="28"/>
  <c r="R59" i="28"/>
  <c r="I108" i="28"/>
  <c r="I111" i="28" s="1"/>
  <c r="I116" i="28" s="1"/>
  <c r="S58" i="28"/>
  <c r="P59" i="28"/>
  <c r="S75" i="27"/>
  <c r="N75" i="28"/>
  <c r="S75" i="28" s="1"/>
  <c r="S54" i="28"/>
  <c r="N59" i="28"/>
  <c r="S59" i="27"/>
  <c r="N75" i="26"/>
  <c r="S75" i="26" s="1"/>
  <c r="S54" i="26"/>
  <c r="N59" i="26"/>
  <c r="S59" i="26" s="1"/>
  <c r="N75" i="25"/>
  <c r="S75" i="25" s="1"/>
  <c r="S54" i="25"/>
  <c r="N59" i="25"/>
  <c r="S59" i="25" s="1"/>
  <c r="F116" i="26" l="1"/>
  <c r="F127" i="26" s="1"/>
  <c r="F123" i="26"/>
  <c r="I116" i="26"/>
  <c r="I127" i="26" s="1"/>
  <c r="I123" i="26"/>
  <c r="H116" i="26"/>
  <c r="H127" i="26" s="1"/>
  <c r="H123" i="26"/>
  <c r="D116" i="26"/>
  <c r="D127" i="26" s="1"/>
  <c r="D123" i="26"/>
  <c r="E116" i="26"/>
  <c r="E127" i="26" s="1"/>
  <c r="E123" i="26"/>
  <c r="G116" i="26"/>
  <c r="G127" i="26" s="1"/>
  <c r="G123" i="26"/>
  <c r="E116" i="25"/>
  <c r="E127" i="25" s="1"/>
  <c r="E123" i="25"/>
  <c r="G116" i="25"/>
  <c r="G127" i="25" s="1"/>
  <c r="G123" i="25"/>
  <c r="H116" i="25"/>
  <c r="H127" i="25" s="1"/>
  <c r="H123" i="25"/>
  <c r="F116" i="25"/>
  <c r="F127" i="25" s="1"/>
  <c r="F123" i="25"/>
  <c r="I116" i="25"/>
  <c r="I127" i="25" s="1"/>
  <c r="I123" i="25"/>
  <c r="D116" i="25"/>
  <c r="D127" i="25" s="1"/>
  <c r="D123" i="25"/>
  <c r="S59" i="28"/>
  <c r="W34" i="1"/>
  <c r="V34" i="1"/>
  <c r="U34" i="1"/>
  <c r="W29" i="1"/>
  <c r="V29" i="1"/>
  <c r="U29" i="1"/>
  <c r="T29" i="1"/>
  <c r="J106" i="1" s="1"/>
  <c r="I32" i="23" s="1"/>
  <c r="R29" i="1"/>
  <c r="H106" i="1" s="1"/>
  <c r="G32" i="23" s="1"/>
  <c r="Q29" i="1"/>
  <c r="G106" i="1" s="1"/>
  <c r="F32" i="23" s="1"/>
  <c r="P29" i="1"/>
  <c r="F106" i="1" s="1"/>
  <c r="E32" i="23" s="1"/>
  <c r="O29" i="1"/>
  <c r="E106" i="1" s="1"/>
  <c r="D32" i="23" s="1"/>
  <c r="N29" i="1"/>
  <c r="H13" i="20" l="1"/>
  <c r="F13" i="20"/>
  <c r="C13" i="20"/>
  <c r="D13" i="20"/>
  <c r="E13" i="20"/>
  <c r="D106" i="1"/>
  <c r="S29" i="1"/>
  <c r="I106" i="1" s="1"/>
  <c r="H32" i="23" s="1"/>
  <c r="V35" i="1"/>
  <c r="U35" i="1"/>
  <c r="G13" i="20" l="1"/>
  <c r="B13" i="20"/>
  <c r="C32" i="23"/>
  <c r="Q31" i="1" l="1"/>
  <c r="N23" i="1"/>
  <c r="F22" i="1"/>
  <c r="T31" i="1" l="1"/>
  <c r="N57" i="1"/>
  <c r="P31" i="1"/>
  <c r="P23" i="1"/>
  <c r="O23" i="1"/>
  <c r="R23" i="1"/>
  <c r="Q23" i="1"/>
  <c r="N58" i="1" l="1"/>
  <c r="B4" i="20"/>
  <c r="C15" i="23"/>
  <c r="C20" i="23" s="1"/>
  <c r="B40" i="20"/>
  <c r="B41" i="20" s="1"/>
  <c r="J105" i="1"/>
  <c r="H105" i="1"/>
  <c r="F40" i="20"/>
  <c r="F41" i="20" s="1"/>
  <c r="E105" i="1"/>
  <c r="C40" i="20"/>
  <c r="C41" i="20" s="1"/>
  <c r="G105" i="1"/>
  <c r="E40" i="20"/>
  <c r="E41" i="20" s="1"/>
  <c r="F105" i="1"/>
  <c r="D40" i="20"/>
  <c r="D41" i="20" s="1"/>
  <c r="S31" i="1"/>
  <c r="D105" i="1"/>
  <c r="D118" i="1" s="1"/>
  <c r="S23" i="1"/>
  <c r="T74" i="1"/>
  <c r="J114" i="1" s="1"/>
  <c r="R74" i="1"/>
  <c r="H114" i="1" s="1"/>
  <c r="Q74" i="1"/>
  <c r="G114" i="1" s="1"/>
  <c r="P74" i="1"/>
  <c r="F114" i="1" s="1"/>
  <c r="O74" i="1"/>
  <c r="E114" i="1" s="1"/>
  <c r="N74" i="1"/>
  <c r="D114" i="1" s="1"/>
  <c r="T67" i="1"/>
  <c r="J113" i="1" s="1"/>
  <c r="R67" i="1"/>
  <c r="H113" i="1" s="1"/>
  <c r="Q67" i="1"/>
  <c r="G113" i="1" s="1"/>
  <c r="P67" i="1"/>
  <c r="F113" i="1" s="1"/>
  <c r="O67" i="1"/>
  <c r="E113" i="1" s="1"/>
  <c r="N67" i="1"/>
  <c r="D27" i="23" l="1"/>
  <c r="E118" i="1"/>
  <c r="D61" i="23"/>
  <c r="E125" i="1"/>
  <c r="D56" i="23"/>
  <c r="E124" i="1"/>
  <c r="I56" i="23"/>
  <c r="J124" i="1"/>
  <c r="I61" i="23"/>
  <c r="J125" i="1"/>
  <c r="I27" i="23"/>
  <c r="J118" i="1"/>
  <c r="G61" i="23"/>
  <c r="H125" i="1"/>
  <c r="G56" i="23"/>
  <c r="H124" i="1"/>
  <c r="G27" i="23"/>
  <c r="H118" i="1"/>
  <c r="F61" i="23"/>
  <c r="G125" i="1"/>
  <c r="F27" i="23"/>
  <c r="G118" i="1"/>
  <c r="F56" i="23"/>
  <c r="G124" i="1"/>
  <c r="E56" i="23"/>
  <c r="F124" i="1"/>
  <c r="E61" i="23"/>
  <c r="F125" i="1"/>
  <c r="E27" i="23"/>
  <c r="F118" i="1"/>
  <c r="C61" i="23"/>
  <c r="D125" i="1"/>
  <c r="C22" i="20"/>
  <c r="D22" i="20"/>
  <c r="F12" i="20"/>
  <c r="D21" i="20"/>
  <c r="F22" i="20"/>
  <c r="D12" i="20"/>
  <c r="H12" i="20"/>
  <c r="C21" i="20"/>
  <c r="E21" i="20"/>
  <c r="H22" i="20"/>
  <c r="F21" i="20"/>
  <c r="E12" i="20"/>
  <c r="H21" i="20"/>
  <c r="E22" i="20"/>
  <c r="C12" i="20"/>
  <c r="B22" i="20"/>
  <c r="B12" i="20"/>
  <c r="C27" i="23"/>
  <c r="G40" i="20"/>
  <c r="G41" i="20" s="1"/>
  <c r="I105" i="1"/>
  <c r="F115" i="1"/>
  <c r="F126" i="1" s="1"/>
  <c r="G115" i="1"/>
  <c r="G126" i="1" s="1"/>
  <c r="D113" i="1"/>
  <c r="S67" i="1"/>
  <c r="I113" i="1" s="1"/>
  <c r="H115" i="1"/>
  <c r="H126" i="1" s="1"/>
  <c r="E115" i="1"/>
  <c r="E126" i="1" s="1"/>
  <c r="J115" i="1"/>
  <c r="J126" i="1" s="1"/>
  <c r="S74" i="1"/>
  <c r="I114" i="1" s="1"/>
  <c r="E66" i="23" l="1"/>
  <c r="D66" i="23"/>
  <c r="I66" i="23"/>
  <c r="G66" i="23"/>
  <c r="F66" i="23"/>
  <c r="C56" i="23"/>
  <c r="C66" i="23" s="1"/>
  <c r="D124" i="1"/>
  <c r="H27" i="23"/>
  <c r="I118" i="1"/>
  <c r="H61" i="23"/>
  <c r="I125" i="1"/>
  <c r="H56" i="23"/>
  <c r="I124" i="1"/>
  <c r="H23" i="20"/>
  <c r="F23" i="20"/>
  <c r="E23" i="20"/>
  <c r="D23" i="20"/>
  <c r="C23" i="20"/>
  <c r="G22" i="20"/>
  <c r="G21" i="20"/>
  <c r="D115" i="1"/>
  <c r="D126" i="1" s="1"/>
  <c r="B21" i="20"/>
  <c r="B23" i="20" s="1"/>
  <c r="G12" i="20"/>
  <c r="I115" i="1"/>
  <c r="I126" i="1" s="1"/>
  <c r="H66" i="23" l="1"/>
  <c r="G23" i="20"/>
  <c r="F43" i="1" l="1"/>
  <c r="F42" i="1"/>
  <c r="F41" i="1"/>
  <c r="F40" i="1"/>
  <c r="F28" i="1"/>
  <c r="F27" i="1"/>
  <c r="F26" i="1"/>
  <c r="H31" i="1" l="1"/>
  <c r="H33" i="1" a="1"/>
  <c r="H33" i="1" s="1"/>
  <c r="O56" i="1" l="1"/>
  <c r="D10" i="23" s="1"/>
  <c r="W96" i="1"/>
  <c r="W97" i="1" s="1"/>
  <c r="H74" i="23" s="1"/>
  <c r="V96" i="1"/>
  <c r="U96" i="1"/>
  <c r="V44" i="1"/>
  <c r="U44" i="1"/>
  <c r="R96" i="1"/>
  <c r="R44" i="1"/>
  <c r="H109" i="1" s="1"/>
  <c r="R53" i="1"/>
  <c r="H110" i="1" s="1"/>
  <c r="T96" i="1"/>
  <c r="Q96" i="1"/>
  <c r="P96" i="1"/>
  <c r="O96" i="1"/>
  <c r="O97" i="1" s="1"/>
  <c r="D74" i="23" s="1"/>
  <c r="G43" i="23" l="1"/>
  <c r="H121" i="1"/>
  <c r="G48" i="23"/>
  <c r="H122" i="1"/>
  <c r="F16" i="20"/>
  <c r="F17" i="20"/>
  <c r="C27" i="20"/>
  <c r="G27" i="20"/>
  <c r="C3" i="20"/>
  <c r="N97" i="1"/>
  <c r="S96" i="1"/>
  <c r="V97" i="1"/>
  <c r="R56" i="1"/>
  <c r="G10" i="23" s="1"/>
  <c r="U97" i="1"/>
  <c r="P97" i="1"/>
  <c r="Q97" i="1"/>
  <c r="R97" i="1"/>
  <c r="T44" i="1"/>
  <c r="J109" i="1" s="1"/>
  <c r="Q44" i="1"/>
  <c r="G109" i="1" s="1"/>
  <c r="P44" i="1"/>
  <c r="I43" i="23" l="1"/>
  <c r="J121" i="1"/>
  <c r="F43" i="23"/>
  <c r="G121" i="1"/>
  <c r="F3" i="20"/>
  <c r="H16" i="20"/>
  <c r="B27" i="20"/>
  <c r="C74" i="23"/>
  <c r="D27" i="20"/>
  <c r="E16" i="20"/>
  <c r="F27" i="20"/>
  <c r="E27" i="20"/>
  <c r="F109" i="1"/>
  <c r="S44" i="1"/>
  <c r="I109" i="1" s="1"/>
  <c r="S97" i="1"/>
  <c r="O34" i="1"/>
  <c r="E107" i="1" s="1"/>
  <c r="O57" i="1"/>
  <c r="D15" i="23" s="1"/>
  <c r="D20" i="23" s="1"/>
  <c r="N34" i="1"/>
  <c r="R34" i="1"/>
  <c r="H107" i="1" s="1"/>
  <c r="R57" i="1"/>
  <c r="G15" i="23" s="1"/>
  <c r="G20" i="23" s="1"/>
  <c r="D37" i="23" l="1"/>
  <c r="D42" i="23" s="1"/>
  <c r="E119" i="1"/>
  <c r="G37" i="23"/>
  <c r="G42" i="23" s="1"/>
  <c r="G53" i="23" s="1"/>
  <c r="G67" i="23" s="1"/>
  <c r="H119" i="1"/>
  <c r="E43" i="23"/>
  <c r="F121" i="1"/>
  <c r="H43" i="23"/>
  <c r="I121" i="1"/>
  <c r="D16" i="20"/>
  <c r="C4" i="20"/>
  <c r="F4" i="20"/>
  <c r="G16" i="20"/>
  <c r="E108" i="1"/>
  <c r="C14" i="20"/>
  <c r="C15" i="20" s="1"/>
  <c r="H108" i="1"/>
  <c r="F14" i="20"/>
  <c r="F15" i="20" s="1"/>
  <c r="F18" i="20" s="1"/>
  <c r="F24" i="20" s="1"/>
  <c r="D107" i="1"/>
  <c r="O35" i="1"/>
  <c r="N35" i="1"/>
  <c r="R35" i="1"/>
  <c r="R54" i="1" s="1"/>
  <c r="G21" i="23" s="1"/>
  <c r="O58" i="1"/>
  <c r="R58" i="1"/>
  <c r="T56" i="1"/>
  <c r="I10" i="23" s="1"/>
  <c r="E120" i="1" l="1"/>
  <c r="G54" i="23"/>
  <c r="H111" i="1"/>
  <c r="H120" i="1"/>
  <c r="C37" i="23"/>
  <c r="C42" i="23" s="1"/>
  <c r="D119" i="1"/>
  <c r="H3" i="20"/>
  <c r="R75" i="1"/>
  <c r="F5" i="20"/>
  <c r="F6" i="20" s="1"/>
  <c r="F19" i="20" s="1"/>
  <c r="D108" i="1"/>
  <c r="D120" i="1" s="1"/>
  <c r="B14" i="20"/>
  <c r="B15" i="20" s="1"/>
  <c r="R59" i="1"/>
  <c r="T57" i="1"/>
  <c r="I15" i="23" s="1"/>
  <c r="I20" i="23" s="1"/>
  <c r="T34" i="1"/>
  <c r="J107" i="1" s="1"/>
  <c r="P56" i="1"/>
  <c r="E10" i="23" s="1"/>
  <c r="Q56" i="1"/>
  <c r="F10" i="23" s="1"/>
  <c r="N53" i="1"/>
  <c r="O53" i="1"/>
  <c r="E110" i="1" s="1"/>
  <c r="P53" i="1"/>
  <c r="F110" i="1" s="1"/>
  <c r="Q53" i="1"/>
  <c r="G110" i="1" s="1"/>
  <c r="T53" i="1"/>
  <c r="J110" i="1" s="1"/>
  <c r="D48" i="23" l="1"/>
  <c r="D53" i="23" s="1"/>
  <c r="D67" i="23" s="1"/>
  <c r="E122" i="1"/>
  <c r="I37" i="23"/>
  <c r="I42" i="23" s="1"/>
  <c r="J119" i="1"/>
  <c r="I48" i="23"/>
  <c r="J122" i="1"/>
  <c r="H116" i="1"/>
  <c r="H127" i="1" s="1"/>
  <c r="H123" i="1"/>
  <c r="F48" i="23"/>
  <c r="G122" i="1"/>
  <c r="E48" i="23"/>
  <c r="F122" i="1"/>
  <c r="H17" i="20"/>
  <c r="E3" i="20"/>
  <c r="E17" i="20"/>
  <c r="D3" i="20"/>
  <c r="D17" i="20"/>
  <c r="H4" i="20"/>
  <c r="E111" i="1"/>
  <c r="C17" i="20"/>
  <c r="C18" i="20" s="1"/>
  <c r="C24" i="20" s="1"/>
  <c r="J108" i="1"/>
  <c r="H14" i="20"/>
  <c r="H15" i="20" s="1"/>
  <c r="S56" i="1"/>
  <c r="H10" i="23" s="1"/>
  <c r="D110" i="1"/>
  <c r="S53" i="1"/>
  <c r="I110" i="1" s="1"/>
  <c r="O54" i="1"/>
  <c r="D21" i="23" s="1"/>
  <c r="P57" i="1"/>
  <c r="E15" i="23" s="1"/>
  <c r="E20" i="23" s="1"/>
  <c r="Q57" i="1"/>
  <c r="F15" i="23" s="1"/>
  <c r="F20" i="23" s="1"/>
  <c r="P34" i="1"/>
  <c r="Q34" i="1"/>
  <c r="G107" i="1" s="1"/>
  <c r="T35" i="1"/>
  <c r="T58" i="1"/>
  <c r="N54" i="1"/>
  <c r="I53" i="23" l="1"/>
  <c r="I67" i="23" s="1"/>
  <c r="D54" i="23"/>
  <c r="C21" i="23"/>
  <c r="N59" i="1"/>
  <c r="E116" i="1"/>
  <c r="E123" i="1"/>
  <c r="J111" i="1"/>
  <c r="J120" i="1"/>
  <c r="F37" i="23"/>
  <c r="F42" i="23" s="1"/>
  <c r="F53" i="23" s="1"/>
  <c r="F67" i="23" s="1"/>
  <c r="G119" i="1"/>
  <c r="H48" i="23"/>
  <c r="I122" i="1"/>
  <c r="C48" i="23"/>
  <c r="C53" i="23" s="1"/>
  <c r="C67" i="23" s="1"/>
  <c r="D122" i="1"/>
  <c r="H18" i="20"/>
  <c r="H24" i="20" s="1"/>
  <c r="D4" i="20"/>
  <c r="E4" i="20"/>
  <c r="G3" i="20"/>
  <c r="B5" i="20"/>
  <c r="B6" i="20" s="1"/>
  <c r="G17" i="20"/>
  <c r="O75" i="1"/>
  <c r="C5" i="20"/>
  <c r="C6" i="20" s="1"/>
  <c r="C19" i="20" s="1"/>
  <c r="G108" i="1"/>
  <c r="E14" i="20"/>
  <c r="E15" i="20" s="1"/>
  <c r="E18" i="20" s="1"/>
  <c r="E24" i="20" s="1"/>
  <c r="D111" i="1"/>
  <c r="B17" i="20"/>
  <c r="B18" i="20" s="1"/>
  <c r="F107" i="1"/>
  <c r="S34" i="1"/>
  <c r="I107" i="1" s="1"/>
  <c r="S57" i="1"/>
  <c r="H15" i="23" s="1"/>
  <c r="H20" i="23" s="1"/>
  <c r="Q35" i="1"/>
  <c r="N75" i="1"/>
  <c r="P35" i="1"/>
  <c r="Q58" i="1"/>
  <c r="P58" i="1"/>
  <c r="O59" i="1"/>
  <c r="T54" i="1"/>
  <c r="B19" i="20" l="1"/>
  <c r="E127" i="1"/>
  <c r="J116" i="1"/>
  <c r="J123" i="1"/>
  <c r="G111" i="1"/>
  <c r="G120" i="1"/>
  <c r="E37" i="23"/>
  <c r="E42" i="23" s="1"/>
  <c r="E53" i="23" s="1"/>
  <c r="E67" i="23" s="1"/>
  <c r="F119" i="1"/>
  <c r="H37" i="23"/>
  <c r="H42" i="23" s="1"/>
  <c r="H53" i="23" s="1"/>
  <c r="H67" i="23" s="1"/>
  <c r="I119" i="1"/>
  <c r="D116" i="1"/>
  <c r="D127" i="1" s="1"/>
  <c r="D123" i="1"/>
  <c r="H5" i="20"/>
  <c r="H6" i="20" s="1"/>
  <c r="H19" i="20" s="1"/>
  <c r="I21" i="23"/>
  <c r="I54" i="23" s="1"/>
  <c r="B24" i="20"/>
  <c r="C54" i="23"/>
  <c r="G4" i="20"/>
  <c r="G14" i="20"/>
  <c r="G15" i="20" s="1"/>
  <c r="G18" i="20" s="1"/>
  <c r="G24" i="20" s="1"/>
  <c r="S58" i="1"/>
  <c r="F108" i="1"/>
  <c r="D14" i="20"/>
  <c r="D15" i="20" s="1"/>
  <c r="D18" i="20" s="1"/>
  <c r="D24" i="20" s="1"/>
  <c r="I108" i="1"/>
  <c r="P54" i="1"/>
  <c r="S35" i="1"/>
  <c r="T75" i="1"/>
  <c r="Q54" i="1"/>
  <c r="T59" i="1"/>
  <c r="J127" i="1" l="1"/>
  <c r="G116" i="1"/>
  <c r="G123" i="1"/>
  <c r="F111" i="1"/>
  <c r="F120" i="1"/>
  <c r="I111" i="1"/>
  <c r="I120" i="1"/>
  <c r="D5" i="20"/>
  <c r="D6" i="20" s="1"/>
  <c r="D19" i="20" s="1"/>
  <c r="E21" i="23"/>
  <c r="E54" i="23" s="1"/>
  <c r="E5" i="20"/>
  <c r="E6" i="20" s="1"/>
  <c r="E19" i="20" s="1"/>
  <c r="F21" i="23"/>
  <c r="F54" i="23" s="1"/>
  <c r="S54" i="1"/>
  <c r="H21" i="23" s="1"/>
  <c r="H54" i="23" s="1"/>
  <c r="P75" i="1"/>
  <c r="P59" i="1"/>
  <c r="Q75" i="1"/>
  <c r="Q59" i="1"/>
  <c r="G127" i="1" l="1"/>
  <c r="F116" i="1"/>
  <c r="F127" i="1" s="1"/>
  <c r="F123" i="1"/>
  <c r="I116" i="1"/>
  <c r="I123" i="1"/>
  <c r="G5" i="20"/>
  <c r="G6" i="20" s="1"/>
  <c r="G19" i="20" s="1"/>
  <c r="S59" i="1"/>
  <c r="S75" i="1"/>
  <c r="I12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<sst xmlns="http://schemas.openxmlformats.org/spreadsheetml/2006/main" count="2535" uniqueCount="258">
  <si>
    <t>Output</t>
  </si>
  <si>
    <t>$ million</t>
  </si>
  <si>
    <t>2022-23</t>
  </si>
  <si>
    <t xml:space="preserve">2023-24 </t>
  </si>
  <si>
    <t>2024-25</t>
  </si>
  <si>
    <t>2025-26</t>
  </si>
  <si>
    <t>2026-27</t>
  </si>
  <si>
    <t>5-year total</t>
  </si>
  <si>
    <t>Ongoing</t>
  </si>
  <si>
    <t>Staffing costs</t>
  </si>
  <si>
    <t>departmental activities and operations</t>
  </si>
  <si>
    <t>VPS Staff</t>
  </si>
  <si>
    <t>Non-VPS Staff</t>
  </si>
  <si>
    <t>CAM</t>
  </si>
  <si>
    <t>Total Staffing costs</t>
  </si>
  <si>
    <t>Grants</t>
  </si>
  <si>
    <t>Other output costs</t>
  </si>
  <si>
    <t>Gross Total Estimated Output Price</t>
  </si>
  <si>
    <t>Offsets and reprioritisations</t>
  </si>
  <si>
    <t>Offset from internal reprioritisation</t>
  </si>
  <si>
    <t xml:space="preserve">Offsets from other sources (e.g. revenue, trust fund, Commonwealth) </t>
  </si>
  <si>
    <t>Total offsets and reprioritisations</t>
  </si>
  <si>
    <t>Net Total Estimated Output Price (including offsets)</t>
  </si>
  <si>
    <t>Do not escalate</t>
  </si>
  <si>
    <t>TIPS and Instructions:</t>
  </si>
  <si>
    <t>Note: costings must have agreement with DTF prior to lodgement</t>
  </si>
  <si>
    <t>Section 1</t>
  </si>
  <si>
    <t>Initiative Name:</t>
  </si>
  <si>
    <r>
      <t xml:space="preserve">(Please include </t>
    </r>
    <r>
      <rPr>
        <b/>
        <i/>
        <sz val="14"/>
        <rFont val="Calibri"/>
        <family val="2"/>
        <scheme val="minor"/>
      </rPr>
      <t>ALL</t>
    </r>
    <r>
      <rPr>
        <i/>
        <sz val="14"/>
        <rFont val="Calibri"/>
        <family val="2"/>
        <scheme val="minor"/>
      </rPr>
      <t xml:space="preserve"> estimates of expenses required to fund this initiative) </t>
    </r>
  </si>
  <si>
    <t>AUTOMATED CELLS IN DARK BLUE</t>
  </si>
  <si>
    <t xml:space="preserve">Required - PB function category details must be provided </t>
  </si>
  <si>
    <t>2023-24</t>
  </si>
  <si>
    <t>2027-28</t>
  </si>
  <si>
    <t>2028-29</t>
  </si>
  <si>
    <t>TEI</t>
  </si>
  <si>
    <t>Costing methodology used (i.e. Key assumptions, costing techniques, policy parameters and statistical data used)</t>
  </si>
  <si>
    <t>Section 2</t>
  </si>
  <si>
    <t>Staffing type</t>
  </si>
  <si>
    <t>Bid component</t>
  </si>
  <si>
    <t>PB Functional category</t>
  </si>
  <si>
    <t>Program/WoVG Capability name</t>
  </si>
  <si>
    <t>Staffing Classification</t>
  </si>
  <si>
    <t># of Staff</t>
  </si>
  <si>
    <t>Starting year</t>
  </si>
  <si>
    <t>Sunset year</t>
  </si>
  <si>
    <t>Location</t>
  </si>
  <si>
    <t>Existing or new</t>
  </si>
  <si>
    <t xml:space="preserve">
</t>
  </si>
  <si>
    <t>Officer 2</t>
  </si>
  <si>
    <t>Program</t>
  </si>
  <si>
    <t>VPS 6</t>
  </si>
  <si>
    <t>Metro Suburban</t>
  </si>
  <si>
    <t>New</t>
  </si>
  <si>
    <t>Officer 1</t>
  </si>
  <si>
    <t>VPS 5</t>
  </si>
  <si>
    <t>Total VPS Staff</t>
  </si>
  <si>
    <t>Other</t>
  </si>
  <si>
    <t>No CAM applicable</t>
  </si>
  <si>
    <t xml:space="preserve">Note: costing methodology should be developed in consultation with DTF. Methodology detailed in this section should include any assumptions for salary, superannuation, salary on-costs and operating costs at a minimum. </t>
  </si>
  <si>
    <t>Total Non-VPS Staff</t>
  </si>
  <si>
    <t>Corporate</t>
  </si>
  <si>
    <t>Regional</t>
  </si>
  <si>
    <t>Once off fit out costs</t>
  </si>
  <si>
    <t>Total CAM operating expenditure</t>
  </si>
  <si>
    <t>Total Staffing Costs</t>
  </si>
  <si>
    <t>Key assumptions</t>
  </si>
  <si>
    <t>Section 3</t>
  </si>
  <si>
    <t>(Please provide details and key assumptions underlying the grants amount)</t>
  </si>
  <si>
    <t xml:space="preserve">insert grant name/title - intended recipients </t>
  </si>
  <si>
    <t>Total Grants</t>
  </si>
  <si>
    <t>Section 4</t>
  </si>
  <si>
    <t>(Please provide details and key assumptions underlying the operating expenses amount.)</t>
  </si>
  <si>
    <t xml:space="preserve">Provide information on the  key assumptions to support the financial amount. </t>
  </si>
  <si>
    <t>i.e. $50,000 provides x for y as sourced from z</t>
  </si>
  <si>
    <t>Total other costs</t>
  </si>
  <si>
    <t>Section 5</t>
  </si>
  <si>
    <t>Section 6</t>
  </si>
  <si>
    <t>Offsets/Reprioritisation</t>
  </si>
  <si>
    <t>(Please provide details and key assumptions underlying the reprioritisation  amount)</t>
  </si>
  <si>
    <t>Offset</t>
  </si>
  <si>
    <t>Total Offsets from internal reprioritisation</t>
  </si>
  <si>
    <t>(Please provide details and key assumptions underlying the offset amount)</t>
  </si>
  <si>
    <t>Total Offsets from other sources</t>
  </si>
  <si>
    <t>Section 7</t>
  </si>
  <si>
    <t>Section 8</t>
  </si>
  <si>
    <t>Other Capital Costs</t>
  </si>
  <si>
    <t>Gross Total Estimated Capital Price</t>
  </si>
  <si>
    <t>Depreciation</t>
  </si>
  <si>
    <t>Section 9</t>
  </si>
  <si>
    <t>(Please provide details and key assumptions underlying the offsets/reprioritisation  amount)</t>
  </si>
  <si>
    <t>Total Offsets</t>
  </si>
  <si>
    <t>Section 10</t>
  </si>
  <si>
    <t>Net Total Estimated Capital Price (including offsets)</t>
  </si>
  <si>
    <t>Component Output Summary</t>
  </si>
  <si>
    <t>Net Total Estimated Output Price</t>
  </si>
  <si>
    <t>Existing/Lapsing</t>
  </si>
  <si>
    <t>VPS 4</t>
  </si>
  <si>
    <t>CAM Portfolio</t>
  </si>
  <si>
    <t>The following accomodation categories are included as part of SSPs standard centralised accommodation services.</t>
  </si>
  <si>
    <t>Office Accommodation</t>
  </si>
  <si>
    <t>Customer Service Centres</t>
  </si>
  <si>
    <t>Warehouse &amp; Storage</t>
  </si>
  <si>
    <t>Carparks</t>
  </si>
  <si>
    <t>Operational Portfolio</t>
  </si>
  <si>
    <t>The following accommodation categories are generally not included in SSPs portfolio due to their specialised operational nature.</t>
  </si>
  <si>
    <t>Schools</t>
  </si>
  <si>
    <t>Police Stations</t>
  </si>
  <si>
    <t>Courts</t>
  </si>
  <si>
    <t>Medical &amp; Scientific</t>
  </si>
  <si>
    <t>Data Centres (or IT infrastructure related)</t>
  </si>
  <si>
    <t>*This table is indicative of typical sites where SSP is responsible for delivering strategic shared services to achieve benefits, efficiencies, and other priorities across the Victorian Government portfolio. However SSPs accommodation services can also be usitilised for specialised accommodation categories by exception if required.</t>
  </si>
  <si>
    <t>Assumptions per FTE ($)</t>
  </si>
  <si>
    <t>Annual provision*</t>
  </si>
  <si>
    <t>One off in year FTE come onboard</t>
  </si>
  <si>
    <t>Fit out costs</t>
  </si>
  <si>
    <t>Includes:</t>
  </si>
  <si>
    <r>
      <t>·</t>
    </r>
    <r>
      <rPr>
        <sz val="7"/>
        <color rgb="FF000000"/>
        <rFont val="Times New Roman"/>
        <family val="1"/>
      </rPr>
      <t xml:space="preserve">          </t>
    </r>
    <r>
      <rPr>
        <sz val="8.5"/>
        <color rgb="FF000000"/>
        <rFont val="Calibri"/>
        <family val="2"/>
      </rPr>
      <t>Rental cashflows;</t>
    </r>
  </si>
  <si>
    <r>
      <t>·</t>
    </r>
    <r>
      <rPr>
        <sz val="7"/>
        <color rgb="FF000000"/>
        <rFont val="Times New Roman"/>
        <family val="1"/>
      </rPr>
      <t xml:space="preserve">          </t>
    </r>
    <r>
      <rPr>
        <sz val="8.5"/>
        <color rgb="FF000000"/>
        <rFont val="Calibri"/>
        <family val="2"/>
      </rPr>
      <t>Outgoings including cleaning;</t>
    </r>
  </si>
  <si>
    <r>
      <t>·</t>
    </r>
    <r>
      <rPr>
        <sz val="7"/>
        <color rgb="FF000000"/>
        <rFont val="Times New Roman"/>
        <family val="1"/>
      </rPr>
      <t xml:space="preserve">          </t>
    </r>
    <r>
      <rPr>
        <sz val="8.5"/>
        <color rgb="FF000000"/>
        <rFont val="Calibri"/>
        <family val="2"/>
      </rPr>
      <t>Preventative maintenance;</t>
    </r>
  </si>
  <si>
    <r>
      <t>·</t>
    </r>
    <r>
      <rPr>
        <sz val="7"/>
        <color rgb="FF000000"/>
        <rFont val="Times New Roman"/>
        <family val="1"/>
      </rPr>
      <t xml:space="preserve">          </t>
    </r>
    <r>
      <rPr>
        <sz val="8.5"/>
        <color rgb="FF000000"/>
        <rFont val="Calibri"/>
        <family val="2"/>
      </rPr>
      <t>Facilities management call outs;</t>
    </r>
  </si>
  <si>
    <r>
      <t>·</t>
    </r>
    <r>
      <rPr>
        <sz val="7"/>
        <color rgb="FF000000"/>
        <rFont val="Times New Roman"/>
        <family val="1"/>
      </rPr>
      <t xml:space="preserve">          </t>
    </r>
    <r>
      <rPr>
        <sz val="8.5"/>
        <color rgb="FF000000"/>
        <rFont val="Calibri"/>
        <family val="2"/>
      </rPr>
      <t>Energy, water and gas costs;</t>
    </r>
  </si>
  <si>
    <r>
      <t>·</t>
    </r>
    <r>
      <rPr>
        <sz val="7"/>
        <color rgb="FF000000"/>
        <rFont val="Times New Roman"/>
        <family val="1"/>
      </rPr>
      <t xml:space="preserve">          </t>
    </r>
    <r>
      <rPr>
        <sz val="8.5"/>
        <color rgb="FF000000"/>
        <rFont val="Calibri"/>
        <family val="2"/>
      </rPr>
      <t>Security; and</t>
    </r>
  </si>
  <si>
    <r>
      <t>·</t>
    </r>
    <r>
      <rPr>
        <sz val="7"/>
        <color rgb="FF000000"/>
        <rFont val="Times New Roman"/>
        <family val="1"/>
      </rPr>
      <t xml:space="preserve">          </t>
    </r>
    <r>
      <rPr>
        <sz val="8.5"/>
        <color rgb="FF000000"/>
        <rFont val="Calibri"/>
        <family val="2"/>
      </rPr>
      <t>Waste disposal.</t>
    </r>
  </si>
  <si>
    <r>
      <t>·</t>
    </r>
    <r>
      <rPr>
        <sz val="7"/>
        <color rgb="FF000000"/>
        <rFont val="Times New Roman"/>
        <family val="1"/>
      </rPr>
      <t xml:space="preserve">          </t>
    </r>
    <r>
      <rPr>
        <sz val="8.5"/>
        <color rgb="FF000000"/>
        <rFont val="Calibri"/>
        <family val="2"/>
      </rPr>
      <t>Once off fit out costs are $2000 per m2 per FTE (assuming 12m2 per employee = 24,000)</t>
    </r>
  </si>
  <si>
    <t xml:space="preserve">When entering the financials of a business case into SRIMS the funding for new CAM VPS FTE needs to be allocated to account 86347 (CAM operating expense with GG sector – current) to ensure the SSP has sufficient funding to accommodate the required FTE. </t>
  </si>
  <si>
    <t>When entering the financials of a business case into SRIMS the funding for new CAM capital costs needs to be allocated to either account 86348 (CAM operating expense with GG sector - capital) or account 86349 (CAM capital expense with GG sector offset) to ensure the SSP has sufficient visibility of the pipeline for capital works.</t>
  </si>
  <si>
    <t>Standard costing model for VPS staff - Total standard cost</t>
  </si>
  <si>
    <t>VPS 2</t>
  </si>
  <si>
    <t>VPS 3</t>
  </si>
  <si>
    <t>STS</t>
  </si>
  <si>
    <t>SES1</t>
  </si>
  <si>
    <t>SES2</t>
  </si>
  <si>
    <t>Standard costing model for VPS staff</t>
  </si>
  <si>
    <t>Please refer to Attachment E for costing breakdown of VPS staff</t>
  </si>
  <si>
    <t>The standard costing model is based on the following assumptions:</t>
  </si>
  <si>
    <t>Salary</t>
  </si>
  <si>
    <r>
      <t>·</t>
    </r>
    <r>
      <rPr>
        <sz val="7"/>
        <color theme="1"/>
        <rFont val="Times New Roman"/>
        <family val="1"/>
      </rPr>
      <t xml:space="preserve">         </t>
    </r>
    <r>
      <rPr>
        <sz val="10"/>
        <color theme="1"/>
        <rFont val="Arial"/>
        <family val="2"/>
      </rPr>
      <t>VPS staff are employed at the mid salary point for their respective VPS grade.</t>
    </r>
  </si>
  <si>
    <r>
      <t>·</t>
    </r>
    <r>
      <rPr>
        <sz val="7"/>
        <color theme="1"/>
        <rFont val="Times New Roman"/>
        <family val="1"/>
      </rPr>
      <t xml:space="preserve">         </t>
    </r>
    <r>
      <rPr>
        <sz val="10"/>
        <color theme="1"/>
        <rFont val="Arial"/>
        <family val="2"/>
      </rPr>
      <t>Executive officer total remuneration package (TRP) is based on the midpoint TRP for the relevant classification across the public service as at 1 July 2021 (based on the determination by the Independent Remuneration Tribunal).</t>
    </r>
  </si>
  <si>
    <t>Mobility Payments</t>
  </si>
  <si>
    <r>
      <t>·</t>
    </r>
    <r>
      <rPr>
        <sz val="7"/>
        <color theme="1"/>
        <rFont val="Times New Roman"/>
        <family val="1"/>
      </rPr>
      <t xml:space="preserve">         </t>
    </r>
    <r>
      <rPr>
        <sz val="10"/>
        <color theme="1"/>
        <rFont val="Arial"/>
        <family val="2"/>
      </rPr>
      <t>Based on the payment for an employee employed at the mid point of their respective VPS Grade</t>
    </r>
  </si>
  <si>
    <r>
      <t>·</t>
    </r>
    <r>
      <rPr>
        <sz val="7"/>
        <color theme="1"/>
        <rFont val="Times New Roman"/>
        <family val="1"/>
      </rPr>
      <t xml:space="preserve">         </t>
    </r>
    <r>
      <rPr>
        <sz val="10"/>
        <color theme="1"/>
        <rFont val="Arial"/>
        <family val="2"/>
      </rPr>
      <t>Assumed no payment for 2022-23 reflecting assumption that new employees have not started at time of payment (1 July)</t>
    </r>
  </si>
  <si>
    <t>Superannuation</t>
  </si>
  <si>
    <r>
      <t>·</t>
    </r>
    <r>
      <rPr>
        <sz val="7"/>
        <color theme="1"/>
        <rFont val="Times New Roman"/>
        <family val="1"/>
      </rPr>
      <t>       </t>
    </r>
    <r>
      <rPr>
        <sz val="10"/>
        <color theme="1"/>
        <rFont val="Arial"/>
        <family val="2"/>
      </rPr>
      <t>Calculated at 10.5 per cent, 11 per cent, 11.5 per cent and 12 per cent for 2022-23, 2023-24, 2024-25, 2025-26 and 2026-27 respectively to reflect the legislated increases in Superannuation Guarantee contributions.</t>
    </r>
  </si>
  <si>
    <t>Salary on-costs</t>
  </si>
  <si>
    <r>
      <t>·</t>
    </r>
    <r>
      <rPr>
        <sz val="7"/>
        <color theme="1"/>
        <rFont val="Times New Roman"/>
        <family val="1"/>
      </rPr>
      <t xml:space="preserve">         </t>
    </r>
    <r>
      <rPr>
        <sz val="10"/>
        <color theme="1"/>
        <rFont val="Arial"/>
        <family val="2"/>
      </rPr>
      <t>Salary on-costs are calculated as a percentage of the salary to be paid and are based on the following assumptions:</t>
    </r>
  </si>
  <si>
    <r>
      <t>–</t>
    </r>
    <r>
      <rPr>
        <sz val="7"/>
        <color theme="1"/>
        <rFont val="Arial"/>
        <family val="2"/>
      </rPr>
      <t xml:space="preserve">         </t>
    </r>
    <r>
      <rPr>
        <sz val="10"/>
        <color theme="1"/>
        <rFont val="Arial"/>
        <family val="2"/>
      </rPr>
      <t>the average WorkCover premium rate is 1.272 per cent of rateable remuneration and is based on the average rate published in the WorkSafe Victoria Annual Report. The WorkCover premium rate is applied to wages, superannuation and leave loading.</t>
    </r>
  </si>
  <si>
    <r>
      <t>–</t>
    </r>
    <r>
      <rPr>
        <sz val="7"/>
        <color theme="1"/>
        <rFont val="Arial"/>
        <family val="2"/>
      </rPr>
      <t xml:space="preserve">         </t>
    </r>
    <r>
      <rPr>
        <sz val="10"/>
        <color theme="1"/>
        <rFont val="Arial"/>
        <family val="2"/>
      </rPr>
      <t>the payroll tax rate is 4.85 per cent of taxable wages, a further 1 per cent has been added to this for the mental health and wellbeing surcharge. This is applied to wages, superannuation and leave loading.</t>
    </r>
  </si>
  <si>
    <r>
      <t>–</t>
    </r>
    <r>
      <rPr>
        <sz val="7"/>
        <color theme="1"/>
        <rFont val="Arial"/>
        <family val="2"/>
      </rPr>
      <t xml:space="preserve">         </t>
    </r>
    <r>
      <rPr>
        <sz val="10"/>
        <color theme="1"/>
        <rFont val="Arial"/>
        <family val="2"/>
      </rPr>
      <t>recreation leave loading at the rate of 17.5 per cent of salary for four weeks annual leave, capped at the VPS 4 level; and</t>
    </r>
  </si>
  <si>
    <r>
      <t>–</t>
    </r>
    <r>
      <rPr>
        <sz val="7"/>
        <color theme="1"/>
        <rFont val="Arial"/>
        <family val="2"/>
      </rPr>
      <t xml:space="preserve">         </t>
    </r>
    <r>
      <rPr>
        <sz val="10"/>
        <color theme="1"/>
        <rFont val="Arial"/>
        <family val="2"/>
      </rPr>
      <t xml:space="preserve">long service leave provision has been calculated at the rate of 2.5 per cent. </t>
    </r>
  </si>
  <si>
    <r>
      <t>·</t>
    </r>
    <r>
      <rPr>
        <sz val="7"/>
        <color theme="1"/>
        <rFont val="Arial"/>
        <family val="2"/>
      </rPr>
      <t xml:space="preserve">         </t>
    </r>
    <r>
      <rPr>
        <sz val="10"/>
        <color theme="1"/>
        <rFont val="Arial"/>
        <family val="2"/>
      </rPr>
      <t>The salary on-costs may be adjusted where an initiative requires employment of a specialist workforce where the average on-costs for this workforce vary materially to the on-cost rates above. For example, the on-costs could be amended where the WorkCover premium rate paid in relation to this workforce significantly exceeds the average rate, or where the nature of the workforce requires significant use of penalty rates.</t>
    </r>
  </si>
  <si>
    <t>Operating costs</t>
  </si>
  <si>
    <r>
      <t>·</t>
    </r>
    <r>
      <rPr>
        <sz val="7"/>
        <color theme="1"/>
        <rFont val="Times New Roman"/>
        <family val="1"/>
      </rPr>
      <t xml:space="preserve">         </t>
    </r>
    <r>
      <rPr>
        <sz val="10"/>
        <color theme="1"/>
        <rFont val="Arial"/>
        <family val="2"/>
      </rPr>
      <t>Operating costs include an estimated average allowance for stationery, telephones, printing, training etc. and includes the metropolitan CenITex charge for the provision of a single PC.</t>
    </r>
  </si>
  <si>
    <r>
      <t>·</t>
    </r>
    <r>
      <rPr>
        <sz val="7"/>
        <color theme="1"/>
        <rFont val="Times New Roman"/>
        <family val="1"/>
      </rPr>
      <t xml:space="preserve">         </t>
    </r>
    <r>
      <rPr>
        <sz val="10"/>
        <color theme="1"/>
        <rFont val="Arial"/>
        <family val="2"/>
      </rPr>
      <t>The operating costs do not include any of the following costs as additional expenditure should not be incurred for the majority of positions:</t>
    </r>
  </si>
  <si>
    <r>
      <t>–</t>
    </r>
    <r>
      <rPr>
        <sz val="7"/>
        <color theme="1"/>
        <rFont val="Times New Roman"/>
        <family val="1"/>
      </rPr>
      <t xml:space="preserve">         </t>
    </r>
    <r>
      <rPr>
        <sz val="10"/>
        <color theme="1"/>
        <rFont val="Arial"/>
        <family val="2"/>
      </rPr>
      <t>Accommodation (e.g. rental and fit-out);</t>
    </r>
  </si>
  <si>
    <r>
      <t>–</t>
    </r>
    <r>
      <rPr>
        <sz val="7"/>
        <color theme="1"/>
        <rFont val="Times New Roman"/>
        <family val="1"/>
      </rPr>
      <t xml:space="preserve">         </t>
    </r>
    <r>
      <rPr>
        <sz val="10"/>
        <color theme="1"/>
        <rFont val="Arial"/>
        <family val="2"/>
      </rPr>
      <t>Employee establishment costs (e.g. purchase of additional IT equipment, furniture); or</t>
    </r>
  </si>
  <si>
    <r>
      <t>–</t>
    </r>
    <r>
      <rPr>
        <sz val="7"/>
        <color theme="1"/>
        <rFont val="Times New Roman"/>
        <family val="1"/>
      </rPr>
      <t xml:space="preserve">         </t>
    </r>
    <r>
      <rPr>
        <sz val="10"/>
        <color theme="1"/>
        <rFont val="Arial"/>
        <family val="2"/>
      </rPr>
      <t>Motor vehicle.</t>
    </r>
  </si>
  <si>
    <t>If the budget proposal needs to include costings for any of the above costs, the submission should clearly justify the inclusion and provide a detailed estimate of these costs, including the basis of this estimate.</t>
  </si>
  <si>
    <t>Y</t>
  </si>
  <si>
    <t>Metro</t>
  </si>
  <si>
    <t>N</t>
  </si>
  <si>
    <t>Statewide</t>
  </si>
  <si>
    <t>Months employed in 23-24</t>
  </si>
  <si>
    <t>[If FTE starting in 2022-23 salaries considered for June only]</t>
  </si>
  <si>
    <t>[part year should be taken into consideration through column M]</t>
  </si>
  <si>
    <t>[Required for capital only]</t>
  </si>
  <si>
    <t>[Required for output only]</t>
  </si>
  <si>
    <r>
      <t>[</t>
    </r>
    <r>
      <rPr>
        <b/>
        <i/>
        <sz val="14"/>
        <rFont val="Calibri"/>
        <family val="2"/>
        <scheme val="minor"/>
      </rPr>
      <t>New</t>
    </r>
    <r>
      <rPr>
        <i/>
        <sz val="14"/>
        <rFont val="Calibri"/>
        <family val="2"/>
        <scheme val="minor"/>
      </rPr>
      <t xml:space="preserve"> Program Budgeting Content - ONLY FOR OUTPUT funding ask]</t>
    </r>
  </si>
  <si>
    <t>Centralised Accommodation Management operating expenditure</t>
  </si>
  <si>
    <t>Output funding costings components</t>
  </si>
  <si>
    <t>n/a</t>
  </si>
  <si>
    <t xml:space="preserve">if known, please specify impacted program </t>
  </si>
  <si>
    <t>2023-24 budget initiative costings ($)</t>
  </si>
  <si>
    <t>Total Gross Estimated Output Price</t>
  </si>
  <si>
    <t>Total Program</t>
  </si>
  <si>
    <t>Total Departmental activities and operations</t>
  </si>
  <si>
    <t>Check to gross total</t>
  </si>
  <si>
    <t>[THESE FIGURES SHOULD BE INCLUDED AS POSITIVE]</t>
  </si>
  <si>
    <t>Capital funding costings components</t>
  </si>
  <si>
    <t>[if full year in 23-24 this column should be 12]</t>
  </si>
  <si>
    <t>Capital costs</t>
  </si>
  <si>
    <t>Component</t>
  </si>
  <si>
    <t>Total capital costs</t>
  </si>
  <si>
    <t xml:space="preserve">Note: capital components must include cashflows for 2027-28, and 2028-29 where applicable </t>
  </si>
  <si>
    <t>$</t>
  </si>
  <si>
    <t>Note: Table automated</t>
  </si>
  <si>
    <t>PES</t>
  </si>
  <si>
    <r>
      <t xml:space="preserve">Program Budgeting Classification Summary
</t>
    </r>
    <r>
      <rPr>
        <b/>
        <i/>
        <sz val="11"/>
        <rFont val="Calibri"/>
        <family val="2"/>
        <scheme val="minor"/>
      </rPr>
      <t>(only applicable to output funding)</t>
    </r>
  </si>
  <si>
    <t>Financial summary</t>
  </si>
  <si>
    <t>program</t>
  </si>
  <si>
    <t>Asset</t>
  </si>
  <si>
    <t>Offsets from other sources</t>
  </si>
  <si>
    <t>5-year total/TEI</t>
  </si>
  <si>
    <t>`</t>
  </si>
  <si>
    <t>Net Total Estimated Capital Price</t>
  </si>
  <si>
    <t>FTE summary</t>
  </si>
  <si>
    <t>Total</t>
  </si>
  <si>
    <t>Program Budgeting classification total</t>
  </si>
  <si>
    <t>Variance to gross output funding ask</t>
  </si>
  <si>
    <t>If these cells appear red there is at least one components of your bid that does not have the column E (PB Functional category) populated in the . This should be rectified where possible</t>
  </si>
  <si>
    <t xml:space="preserve">Component 1 FTE </t>
  </si>
  <si>
    <t>Program budgeting breakdown - if columns E/F not filled in this will not populate</t>
  </si>
  <si>
    <t>Total other capital costs</t>
  </si>
  <si>
    <t xml:space="preserve">Component (if applicable) </t>
  </si>
  <si>
    <t xml:space="preserve">Bid component </t>
  </si>
  <si>
    <r>
      <t xml:space="preserve">[insert name that relates to costing tab </t>
    </r>
    <r>
      <rPr>
        <i/>
        <sz val="8"/>
        <color rgb="FF000000"/>
        <rFont val="Calibri"/>
        <family val="2"/>
        <scheme val="minor"/>
      </rPr>
      <t>Component 2]</t>
    </r>
  </si>
  <si>
    <r>
      <t xml:space="preserve">[insert name that relates to costing tab </t>
    </r>
    <r>
      <rPr>
        <i/>
        <sz val="8"/>
        <color rgb="FF000000"/>
        <rFont val="Calibri"/>
        <family val="2"/>
        <scheme val="minor"/>
      </rPr>
      <t>Component 3]</t>
    </r>
  </si>
  <si>
    <r>
      <t xml:space="preserve">[insert name that relates to costing tab </t>
    </r>
    <r>
      <rPr>
        <i/>
        <sz val="8"/>
        <color rgb="FF000000"/>
        <rFont val="Calibri"/>
        <family val="2"/>
        <scheme val="minor"/>
      </rPr>
      <t>Component 4]</t>
    </r>
  </si>
  <si>
    <r>
      <t xml:space="preserve">[insert name that relates to costing tab </t>
    </r>
    <r>
      <rPr>
        <i/>
        <sz val="8"/>
        <color rgb="FF000000"/>
        <rFont val="Calibri"/>
        <family val="2"/>
        <scheme val="minor"/>
      </rPr>
      <t>Component 5]</t>
    </r>
  </si>
  <si>
    <t>WoVG Capability</t>
  </si>
  <si>
    <t xml:space="preserve">Component 2 FTE </t>
  </si>
  <si>
    <t xml:space="preserve">Component 3 FTE </t>
  </si>
  <si>
    <t>Check to PB table above</t>
  </si>
  <si>
    <t>[insert name that relates to costing tab Component 1]</t>
  </si>
  <si>
    <t>[insert name that relates to costing tab Component 2]</t>
  </si>
  <si>
    <t>[insert name that relates to costing tab Component 3]</t>
  </si>
  <si>
    <t>[insert name that relates to costing tab Component 4]</t>
  </si>
  <si>
    <t>[insert name that relates to costing tab Component 5]</t>
  </si>
  <si>
    <t>ONLY EDIT THIS PAGE IF YOU HAVE A SUBMISSION WHICH CONTAINS MORE THAN 5 COMPONENTS OR MORE FTE ROWS ARE ADDDED IN ADDITION TO THE STANDARD INCLUDED IN THE TEMPLATE</t>
  </si>
  <si>
    <t xml:space="preserve">Component 4 FTE </t>
  </si>
  <si>
    <t xml:space="preserve">Component 5 FTE </t>
  </si>
  <si>
    <t>Component 1</t>
  </si>
  <si>
    <t>Component 2</t>
  </si>
  <si>
    <t>Component 3</t>
  </si>
  <si>
    <t>Component 4</t>
  </si>
  <si>
    <t>Component 5</t>
  </si>
  <si>
    <t xml:space="preserve">The 2023-24 budget costing template is largely the same for the upcoming budget, however there are a few updates to this template to be aware of. </t>
  </si>
  <si>
    <t>What does it mean single component bid?</t>
  </si>
  <si>
    <r>
      <t xml:space="preserve">- You can delete, hide or ignore the tabs </t>
    </r>
    <r>
      <rPr>
        <b/>
        <i/>
        <sz val="10"/>
        <color theme="1"/>
        <rFont val="Calibri"/>
        <family val="2"/>
        <scheme val="minor"/>
      </rPr>
      <t>Component 2-5</t>
    </r>
    <r>
      <rPr>
        <sz val="10"/>
        <color theme="1"/>
        <rFont val="Calibri"/>
        <family val="2"/>
        <scheme val="minor"/>
      </rPr>
      <t xml:space="preserve"> and S</t>
    </r>
    <r>
      <rPr>
        <b/>
        <i/>
        <sz val="10"/>
        <color theme="1"/>
        <rFont val="Calibri"/>
        <family val="2"/>
        <scheme val="minor"/>
      </rPr>
      <t>ummary (multi-component bid)</t>
    </r>
  </si>
  <si>
    <t>What does it mean multi component bid?</t>
  </si>
  <si>
    <t>Program Budgeting</t>
  </si>
  <si>
    <t>Program Budgeting is the government's reform to a more granular internal-to-government financial and performance reporting by disaggregating the current public-facing output reporting into Government-approved program structures.</t>
  </si>
  <si>
    <t>This will create:
1.	greater internal-to-government visibility and understanding of departmental expenditure and performance; and
2.	strengthened controls over the re-allocation of funding in line with whole of government service delivery priorities and objectives</t>
  </si>
  <si>
    <r>
      <t>new PB Functional Category</t>
    </r>
    <r>
      <rPr>
        <b/>
        <sz val="10"/>
        <rFont val="Calibri"/>
        <family val="2"/>
        <scheme val="minor"/>
      </rPr>
      <t>:</t>
    </r>
  </si>
  <si>
    <r>
      <t xml:space="preserve">2. </t>
    </r>
    <r>
      <rPr>
        <b/>
        <i/>
        <sz val="10"/>
        <rFont val="Calibri"/>
        <family val="2"/>
        <scheme val="minor"/>
      </rPr>
      <t>Corporate</t>
    </r>
    <r>
      <rPr>
        <sz val="10"/>
        <rFont val="Calibri"/>
        <family val="2"/>
        <scheme val="minor"/>
      </rPr>
      <t>: activities and expenditure with the immediate purpose of supporting the operation of departments and agencies.</t>
    </r>
  </si>
  <si>
    <r>
      <t xml:space="preserve">1. </t>
    </r>
    <r>
      <rPr>
        <b/>
        <i/>
        <sz val="10"/>
        <rFont val="Calibri"/>
        <family val="2"/>
        <scheme val="minor"/>
      </rPr>
      <t>Program</t>
    </r>
    <r>
      <rPr>
        <sz val="10"/>
        <rFont val="Calibri"/>
        <family val="2"/>
        <scheme val="minor"/>
      </rPr>
      <t>: activities, services, projects and expenditure with a  common characteristic that directly benefit/serve the Victorian community.</t>
    </r>
  </si>
  <si>
    <r>
      <t>3.</t>
    </r>
    <r>
      <rPr>
        <b/>
        <sz val="10"/>
        <rFont val="Calibri"/>
        <family val="2"/>
        <scheme val="minor"/>
      </rPr>
      <t xml:space="preserve"> PES</t>
    </r>
    <r>
      <rPr>
        <sz val="10"/>
        <rFont val="Calibri"/>
        <family val="2"/>
        <scheme val="minor"/>
      </rPr>
      <t>: Program Enabling Support - activities and expenditure that is required to support the delivery of programs but does not directly benefit individual members of the Victorian community.</t>
    </r>
  </si>
  <si>
    <r>
      <rPr>
        <u/>
        <sz val="10"/>
        <rFont val="Calibri"/>
        <family val="2"/>
        <scheme val="minor"/>
      </rPr>
      <t>'Departmental Activities and Operations'</t>
    </r>
    <r>
      <rPr>
        <sz val="10"/>
        <rFont val="Calibri"/>
        <family val="2"/>
        <scheme val="minor"/>
      </rPr>
      <t>: comprised of corporate, PES, and WoVG capability. To be used when unable to discern which category is most appropriate, to at least distinguish from programmatic expenditure.</t>
    </r>
  </si>
  <si>
    <r>
      <t>- As such, you should include your costings in tab</t>
    </r>
    <r>
      <rPr>
        <i/>
        <sz val="10"/>
        <color theme="1"/>
        <rFont val="Calibri"/>
        <family val="2"/>
        <scheme val="minor"/>
      </rPr>
      <t xml:space="preserve"> </t>
    </r>
    <r>
      <rPr>
        <b/>
        <i/>
        <sz val="10"/>
        <color theme="1"/>
        <rFont val="Calibri"/>
        <family val="2"/>
        <scheme val="minor"/>
      </rPr>
      <t>Component 1</t>
    </r>
    <r>
      <rPr>
        <sz val="10"/>
        <color theme="1"/>
        <rFont val="Calibri"/>
        <family val="2"/>
        <scheme val="minor"/>
      </rPr>
      <t xml:space="preserve"> and information will be summarised in the </t>
    </r>
    <r>
      <rPr>
        <b/>
        <sz val="10"/>
        <color theme="1"/>
        <rFont val="Calibri"/>
        <family val="2"/>
        <scheme val="minor"/>
      </rPr>
      <t>S</t>
    </r>
    <r>
      <rPr>
        <b/>
        <i/>
        <sz val="10"/>
        <color theme="1"/>
        <rFont val="Calibri"/>
        <family val="2"/>
        <scheme val="minor"/>
      </rPr>
      <t>ummary single component bid</t>
    </r>
    <r>
      <rPr>
        <sz val="10"/>
        <color theme="1"/>
        <rFont val="Calibri"/>
        <family val="2"/>
        <scheme val="minor"/>
      </rPr>
      <t xml:space="preserve"> tab</t>
    </r>
  </si>
  <si>
    <r>
      <t xml:space="preserve">This will be aggregated into the following :
</t>
    </r>
    <r>
      <rPr>
        <u/>
        <sz val="10"/>
        <rFont val="Calibri"/>
        <family val="2"/>
        <scheme val="minor"/>
      </rPr>
      <t>'WoVG Capability</t>
    </r>
    <r>
      <rPr>
        <sz val="10"/>
        <rFont val="Calibri"/>
        <family val="2"/>
        <scheme val="minor"/>
      </rPr>
      <t xml:space="preserve">': functions which do not strictly support a program, but rather the basic operation of Government (e.g. DPC and DTF); and </t>
    </r>
  </si>
  <si>
    <t xml:space="preserve">If you are unsure how to populate this or how it relates to your area, you should contact your central finance area in the first instance. </t>
  </si>
  <si>
    <t>Updates to the 2023-24 budget template</t>
  </si>
  <si>
    <t>- If your initiative has just one expenditure stream for one deliverable this is considered a single component bid. 
Eg: a grants program with one objective and grant administration costs</t>
  </si>
  <si>
    <r>
      <t>- DO NOT DELETE THE SOURCE TABS</t>
    </r>
    <r>
      <rPr>
        <b/>
        <i/>
        <sz val="10"/>
        <color theme="1"/>
        <rFont val="Calibri"/>
        <family val="2"/>
        <scheme val="minor"/>
      </rPr>
      <t xml:space="preserve"> Standard costing - CAM, Standard costing - VPS </t>
    </r>
    <r>
      <rPr>
        <sz val="10"/>
        <color theme="1"/>
        <rFont val="Calibri"/>
        <family val="2"/>
        <scheme val="minor"/>
      </rPr>
      <t xml:space="preserve">and </t>
    </r>
    <r>
      <rPr>
        <b/>
        <i/>
        <sz val="10"/>
        <color theme="1"/>
        <rFont val="Calibri"/>
        <family val="2"/>
        <scheme val="minor"/>
      </rPr>
      <t xml:space="preserve">FORMULAS FTE summary </t>
    </r>
  </si>
  <si>
    <t xml:space="preserve">Funding requested as part of 2023-24 budget requires every expenditure line item in the costing template (for entities who are undergoing a program budgeting transformation currently) to be classified into the below categories. </t>
  </si>
  <si>
    <t>Names of components (these will flow through the summary sheet)</t>
  </si>
  <si>
    <r>
      <t xml:space="preserve">- You should break down your expenditure ask by the streams you are asking it under (eg </t>
    </r>
    <r>
      <rPr>
        <b/>
        <sz val="10"/>
        <color theme="1"/>
        <rFont val="Calibri"/>
        <family val="2"/>
        <scheme val="minor"/>
      </rPr>
      <t xml:space="preserve">component 1 tab </t>
    </r>
    <r>
      <rPr>
        <sz val="10"/>
        <color theme="1"/>
        <rFont val="Calibri"/>
        <family val="2"/>
        <scheme val="minor"/>
      </rPr>
      <t>for a</t>
    </r>
    <r>
      <rPr>
        <b/>
        <sz val="10"/>
        <color theme="1"/>
        <rFont val="Calibri"/>
        <family val="2"/>
        <scheme val="minor"/>
      </rPr>
      <t xml:space="preserve"> </t>
    </r>
    <r>
      <rPr>
        <sz val="10"/>
        <color theme="1"/>
        <rFont val="Calibri"/>
        <family val="2"/>
        <scheme val="minor"/>
      </rPr>
      <t xml:space="preserve">grants program and </t>
    </r>
    <r>
      <rPr>
        <b/>
        <sz val="10"/>
        <color theme="1"/>
        <rFont val="Calibri"/>
        <family val="2"/>
        <scheme val="minor"/>
      </rPr>
      <t xml:space="preserve">component 2 </t>
    </r>
    <r>
      <rPr>
        <sz val="10"/>
        <color theme="1"/>
        <rFont val="Calibri"/>
        <family val="2"/>
        <scheme val="minor"/>
      </rPr>
      <t>tab for the policy development stream)</t>
    </r>
  </si>
  <si>
    <r>
      <t xml:space="preserve">- You can delete, hide or ignore the tabs </t>
    </r>
    <r>
      <rPr>
        <b/>
        <i/>
        <sz val="10"/>
        <color theme="1"/>
        <rFont val="Calibri"/>
        <family val="2"/>
        <scheme val="minor"/>
      </rPr>
      <t>Component 3-5 (if not required)</t>
    </r>
    <r>
      <rPr>
        <sz val="10"/>
        <color theme="1"/>
        <rFont val="Calibri"/>
        <family val="2"/>
        <scheme val="minor"/>
      </rPr>
      <t xml:space="preserve"> and S</t>
    </r>
    <r>
      <rPr>
        <b/>
        <i/>
        <sz val="10"/>
        <color theme="1"/>
        <rFont val="Calibri"/>
        <family val="2"/>
        <scheme val="minor"/>
      </rPr>
      <t xml:space="preserve">ummary (single component bid) </t>
    </r>
  </si>
  <si>
    <r>
      <t xml:space="preserve">The summary tab 'Summary (multi component bid) has been set up to pull information from component 1-5 tabs but if you have </t>
    </r>
    <r>
      <rPr>
        <b/>
        <sz val="10"/>
        <color theme="1"/>
        <rFont val="Calibri"/>
        <family val="2"/>
        <scheme val="minor"/>
      </rPr>
      <t>more than 5 streams of expenditure</t>
    </r>
    <r>
      <rPr>
        <sz val="10"/>
        <color theme="1"/>
        <rFont val="Calibri"/>
        <family val="2"/>
        <scheme val="minor"/>
      </rPr>
      <t xml:space="preserve"> in your submission DTF suggest you populate two spreadsheets and combine at the end. This will avoid departments spending time updating the coding of this summary tab</t>
    </r>
  </si>
  <si>
    <t xml:space="preserve">- If your initiative has more than one expenditure stream for multiple deliverables this is considered a  multi- component bid. 
Eg: a submission with an overarching objective which will be delivered through a grants program and policy development. </t>
  </si>
  <si>
    <t>VPS2 total</t>
  </si>
  <si>
    <t>VPS3 total</t>
  </si>
  <si>
    <t>VPS4 total</t>
  </si>
  <si>
    <t>VPS5 total</t>
  </si>
  <si>
    <t>VPS6 total</t>
  </si>
  <si>
    <t>STS total</t>
  </si>
  <si>
    <t>SES1 total</t>
  </si>
  <si>
    <t>Other total</t>
  </si>
  <si>
    <t>SES2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</si>
</sst>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_);[Red]\(&quot;$&quot;#,##0\)"/>
    <numFmt numFmtId="165" formatCode="_(&quot;$&quot;* #,##0.00_);_(&quot;$&quot;* \(#,##0.00\);_(&quot;$&quot;* &quot;-&quot;??_);_(@_)"/>
    <numFmt numFmtId="166" formatCode="_(* #,##0.00_);_(* \(#,##0.00\);_(* &quot;-&quot;??_);_(@_)"/>
    <numFmt numFmtId="167" formatCode="_-&quot;$&quot;* #,##0_-;\-&quot;$&quot;* #,##0_-;_-&quot;$&quot;* &quot;-&quot;??_-;_-@_-"/>
    <numFmt numFmtId="168" formatCode="_(&quot;$&quot;* #,##0_);_(&quot;$&quot;* \(#,##0\);_(&quot;$&quot;* &quot;-&quot;??_);_(@_)"/>
    <numFmt numFmtId="169" formatCode="_(* #,##0_);_(* \(#,##0\);_(* &quot;-&quot;??_);_(@_)"/>
    <numFmt numFmtId="170" formatCode="_(* #,##0.000_);_(* \(#,##0.000\);_(* &quot;-&quot;??_);_(@_)"/>
    <numFmt numFmtId="171" formatCode="_(* #,##0.0_);_(* \(#,##0.0\);_(* &quot;-&quot;??_);_(@_)"/>
    <numFmt numFmtId="172" formatCode="&quot;$&quot;#,##0.00;[Red]&quot;$&quot;#,##0.00"/>
  </numFmts>
  <fonts count="82" x14ac:knownFonts="1">
    <font>
      <sz val="11"/>
      <color theme="1"/>
      <name val="Calibri"/>
      <family val="2"/>
      <scheme val="minor"/>
    </font>
    <font>
      <sz val="11"/>
      <color theme="1"/>
      <name val="Calibri"/>
      <family val="2"/>
      <scheme val="minor"/>
    </font>
    <font>
      <sz val="14"/>
      <name val="Calibri"/>
      <family val="2"/>
      <scheme val="minor"/>
    </font>
    <font>
      <sz val="16"/>
      <name val="Calibri"/>
      <family val="2"/>
      <scheme val="minor"/>
    </font>
    <font>
      <sz val="14"/>
      <color theme="0"/>
      <name val="Calibri"/>
      <family val="2"/>
      <scheme val="minor"/>
    </font>
    <font>
      <b/>
      <sz val="16"/>
      <name val="Calibri"/>
      <family val="2"/>
      <scheme val="minor"/>
    </font>
    <font>
      <i/>
      <sz val="14"/>
      <name val="Calibri"/>
      <family val="2"/>
      <scheme val="minor"/>
    </font>
    <font>
      <b/>
      <i/>
      <sz val="14"/>
      <name val="Calibri"/>
      <family val="2"/>
      <scheme val="minor"/>
    </font>
    <font>
      <b/>
      <sz val="14"/>
      <name val="Calibri"/>
      <family val="2"/>
      <scheme val="minor"/>
    </font>
    <font>
      <b/>
      <sz val="16"/>
      <color theme="0"/>
      <name val="Calibri"/>
      <family val="2"/>
      <scheme val="minor"/>
    </font>
    <font>
      <sz val="16"/>
      <color theme="0"/>
      <name val="Calibri"/>
      <family val="2"/>
      <scheme val="minor"/>
    </font>
    <font>
      <sz val="14"/>
      <color indexed="10"/>
      <name val="Calibri"/>
      <family val="2"/>
      <scheme val="minor"/>
    </font>
    <font>
      <i/>
      <sz val="14"/>
      <color indexed="10"/>
      <name val="Calibri"/>
      <family val="2"/>
      <scheme val="minor"/>
    </font>
    <font>
      <sz val="14"/>
      <color indexed="12"/>
      <name val="Calibri"/>
      <family val="2"/>
      <scheme val="minor"/>
    </font>
    <font>
      <b/>
      <sz val="11"/>
      <color rgb="FF0063A6"/>
      <name val="Arial"/>
      <family val="2"/>
    </font>
    <font>
      <b/>
      <sz val="8"/>
      <color rgb="FFFFFFFF"/>
      <name val="Arial"/>
      <family val="2"/>
    </font>
    <font>
      <b/>
      <sz val="7.5"/>
      <color rgb="FF000000"/>
      <name val="Arial"/>
      <family val="2"/>
    </font>
    <font>
      <sz val="10"/>
      <color theme="1"/>
      <name val="Arial"/>
      <family val="2"/>
    </font>
    <font>
      <b/>
      <sz val="10"/>
      <color rgb="FF53565A"/>
      <name val="Arial"/>
      <family val="2"/>
    </font>
    <font>
      <sz val="11"/>
      <color theme="1"/>
      <name val="Symbol"/>
      <family val="1"/>
      <charset val="2"/>
    </font>
    <font>
      <sz val="7"/>
      <color theme="1"/>
      <name val="Times New Roman"/>
      <family val="1"/>
    </font>
    <font>
      <sz val="11"/>
      <color theme="1"/>
      <name val="Calibri"/>
      <family val="2"/>
    </font>
    <font>
      <b/>
      <u/>
      <sz val="24"/>
      <name val="Calibri"/>
      <family val="2"/>
      <scheme val="minor"/>
    </font>
    <font>
      <sz val="8.5"/>
      <color theme="1"/>
      <name val="Arial"/>
      <family val="2"/>
    </font>
    <font>
      <sz val="8.5"/>
      <color rgb="FF000000"/>
      <name val="Calibri"/>
      <family val="2"/>
    </font>
    <font>
      <sz val="8.5"/>
      <color rgb="FF000000"/>
      <name val="Symbol"/>
      <family val="1"/>
      <charset val="2"/>
    </font>
    <font>
      <sz val="7"/>
      <color rgb="FF000000"/>
      <name val="Times New Roman"/>
      <family val="1"/>
    </font>
    <font>
      <sz val="8.5"/>
      <color theme="0"/>
      <name val="Calibri"/>
      <family val="2"/>
    </font>
    <font>
      <sz val="8"/>
      <name val="Calibri"/>
      <family val="2"/>
      <scheme val="minor"/>
    </font>
    <font>
      <b/>
      <sz val="11"/>
      <color theme="0"/>
      <name val="Calibri"/>
      <family val="2"/>
      <scheme val="minor"/>
    </font>
    <font>
      <b/>
      <sz val="11"/>
      <color theme="1"/>
      <name val="Calibri"/>
      <family val="2"/>
      <scheme val="minor"/>
    </font>
    <font>
      <b/>
      <sz val="14"/>
      <color rgb="FFFF0000"/>
      <name val="Calibri"/>
      <family val="2"/>
      <scheme val="minor"/>
    </font>
    <font>
      <b/>
      <sz val="11"/>
      <color rgb="FFFF0000"/>
      <name val="Calibri"/>
      <family val="2"/>
      <scheme val="minor"/>
    </font>
    <font>
      <i/>
      <sz val="11"/>
      <color theme="1"/>
      <name val="Calibri"/>
      <family val="2"/>
      <scheme val="minor"/>
    </font>
    <font>
      <sz val="10"/>
      <name val="Arial"/>
      <family val="2"/>
    </font>
    <font>
      <b/>
      <sz val="8.5"/>
      <color rgb="FF232B39"/>
      <name val="Arial"/>
      <family val="2"/>
    </font>
    <font>
      <sz val="8.5"/>
      <color rgb="FF232B39"/>
      <name val="Arial"/>
      <family val="2"/>
    </font>
    <font>
      <b/>
      <u/>
      <sz val="14"/>
      <name val="Calibri"/>
      <family val="2"/>
      <scheme val="minor"/>
    </font>
    <font>
      <sz val="11"/>
      <color rgb="FFFF0000"/>
      <name val="Calibri"/>
      <family val="2"/>
      <scheme val="minor"/>
    </font>
    <font>
      <b/>
      <sz val="16"/>
      <color rgb="FFFF0000"/>
      <name val="Calibri"/>
      <family val="2"/>
      <scheme val="minor"/>
    </font>
    <font>
      <sz val="11"/>
      <color theme="1"/>
      <name val="Arial"/>
      <family val="2"/>
    </font>
    <font>
      <sz val="7"/>
      <color theme="1"/>
      <name val="Arial"/>
      <family val="2"/>
    </font>
    <font>
      <b/>
      <u/>
      <sz val="22"/>
      <color theme="0"/>
      <name val="Calibri"/>
      <family val="2"/>
      <scheme val="minor"/>
    </font>
    <font>
      <sz val="22"/>
      <color theme="0"/>
      <name val="Calibri"/>
      <family val="2"/>
      <scheme val="minor"/>
    </font>
    <font>
      <sz val="18"/>
      <color rgb="FFFF0000"/>
      <name val="Calibri"/>
      <family val="2"/>
      <scheme val="minor"/>
    </font>
    <font>
      <i/>
      <sz val="12"/>
      <name val="Calibri"/>
      <family val="2"/>
      <scheme val="minor"/>
    </font>
    <font>
      <b/>
      <sz val="22"/>
      <name val="Calibri"/>
      <family val="2"/>
      <scheme val="minor"/>
    </font>
    <font>
      <b/>
      <sz val="22"/>
      <color theme="0"/>
      <name val="Calibri"/>
      <family val="2"/>
      <scheme val="minor"/>
    </font>
    <font>
      <b/>
      <i/>
      <sz val="12"/>
      <name val="Calibri"/>
      <family val="2"/>
      <scheme val="minor"/>
    </font>
    <font>
      <sz val="14"/>
      <name val="Calibri"/>
      <family val="2"/>
    </font>
    <font>
      <b/>
      <sz val="14"/>
      <name val="Calibri"/>
      <family val="2"/>
    </font>
    <font>
      <b/>
      <sz val="14"/>
      <color rgb="FF232B39"/>
      <name val="Calibri"/>
      <family val="2"/>
    </font>
    <font>
      <b/>
      <sz val="14"/>
      <color theme="0"/>
      <name val="Calibri"/>
      <family val="2"/>
    </font>
    <font>
      <sz val="14"/>
      <color rgb="FF232B39"/>
      <name val="Calibri"/>
      <family val="2"/>
    </font>
    <font>
      <sz val="18"/>
      <color theme="1"/>
      <name val="Calibri"/>
      <family val="2"/>
      <scheme val="minor"/>
    </font>
    <font>
      <i/>
      <sz val="9"/>
      <color theme="1"/>
      <name val="Calibri"/>
      <family val="2"/>
      <scheme val="minor"/>
    </font>
    <font>
      <i/>
      <sz val="8.5"/>
      <color rgb="FF232B39"/>
      <name val="Arial"/>
      <family val="2"/>
    </font>
    <font>
      <b/>
      <i/>
      <sz val="11"/>
      <name val="Calibri"/>
      <family val="2"/>
      <scheme val="minor"/>
    </font>
    <font>
      <sz val="10"/>
      <color rgb="FF000000"/>
      <name val="Calibri"/>
      <family val="2"/>
      <scheme val="minor"/>
    </font>
    <font>
      <b/>
      <sz val="10"/>
      <color rgb="FF000000"/>
      <name val="Calibri"/>
      <family val="2"/>
      <scheme val="minor"/>
    </font>
    <font>
      <b/>
      <sz val="10"/>
      <color rgb="FF232B39"/>
      <name val="Calibri"/>
      <family val="2"/>
      <scheme val="minor"/>
    </font>
    <font>
      <b/>
      <sz val="10"/>
      <color rgb="FF232B39"/>
      <name val="Calibri"/>
      <family val="2"/>
    </font>
    <font>
      <sz val="10"/>
      <name val="Calibri"/>
      <family val="2"/>
    </font>
    <font>
      <sz val="10"/>
      <color rgb="FF232B39"/>
      <name val="Calibri"/>
      <family val="2"/>
    </font>
    <font>
      <b/>
      <sz val="10"/>
      <name val="Calibri"/>
      <family val="2"/>
    </font>
    <font>
      <b/>
      <sz val="10"/>
      <color theme="0"/>
      <name val="Calibri"/>
      <family val="2"/>
      <scheme val="minor"/>
    </font>
    <font>
      <b/>
      <sz val="10"/>
      <color theme="1"/>
      <name val="Calibri"/>
      <family val="2"/>
      <scheme val="minor"/>
    </font>
    <font>
      <sz val="8"/>
      <color rgb="FF000000"/>
      <name val="Calibri"/>
      <family val="2"/>
      <scheme val="minor"/>
    </font>
    <font>
      <i/>
      <sz val="8"/>
      <color rgb="FF000000"/>
      <name val="Calibri"/>
      <family val="2"/>
      <scheme val="minor"/>
    </font>
    <font>
      <i/>
      <sz val="10"/>
      <color rgb="FF232B39"/>
      <name val="Calibri"/>
      <family val="2"/>
      <scheme val="minor"/>
    </font>
    <font>
      <sz val="10"/>
      <color theme="1"/>
      <name val="Calibri"/>
      <family val="2"/>
      <scheme val="minor"/>
    </font>
    <font>
      <sz val="10"/>
      <color rgb="FFFF0000"/>
      <name val="Calibri"/>
      <family val="2"/>
      <scheme val="minor"/>
    </font>
    <font>
      <i/>
      <sz val="10"/>
      <color theme="1"/>
      <name val="Calibri"/>
      <family val="2"/>
      <scheme val="minor"/>
    </font>
    <font>
      <b/>
      <i/>
      <sz val="10"/>
      <color theme="1"/>
      <name val="Calibri"/>
      <family val="2"/>
      <scheme val="minor"/>
    </font>
    <font>
      <b/>
      <sz val="10"/>
      <color theme="1"/>
      <name val="Calibri Light"/>
      <family val="2"/>
      <scheme val="major"/>
    </font>
    <font>
      <sz val="10"/>
      <name val="Calibri"/>
      <family val="2"/>
      <scheme val="minor"/>
    </font>
    <font>
      <b/>
      <u/>
      <sz val="10"/>
      <name val="Calibri"/>
      <family val="2"/>
      <scheme val="minor"/>
    </font>
    <font>
      <b/>
      <sz val="10"/>
      <name val="Calibri"/>
      <family val="2"/>
      <scheme val="minor"/>
    </font>
    <font>
      <b/>
      <i/>
      <sz val="10"/>
      <name val="Calibri"/>
      <family val="2"/>
      <scheme val="minor"/>
    </font>
    <font>
      <u/>
      <sz val="10"/>
      <name val="Calibri"/>
      <family val="2"/>
      <scheme val="minor"/>
    </font>
    <font>
      <b/>
      <sz val="18"/>
      <color theme="1"/>
      <name val="Calibri Light"/>
      <family val="2"/>
      <scheme val="major"/>
    </font>
    <font>
      <b/>
      <sz val="8"/>
      <color rgb="FF00000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0"/>
        <bgColor indexed="64"/>
      </patternFill>
    </fill>
    <fill>
      <patternFill patternType="solid">
        <fgColor rgb="FF0063A6"/>
        <bgColor indexed="64"/>
      </patternFill>
    </fill>
    <fill>
      <patternFill patternType="solid">
        <fgColor rgb="FFE3EBF4"/>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bgColor indexed="64"/>
      </patternFill>
    </fill>
    <fill>
      <patternFill patternType="solid">
        <fgColor theme="2" tint="-9.9978637043366805E-2"/>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rgb="FF7030A0"/>
        <bgColor indexed="64"/>
      </patternFill>
    </fill>
    <fill>
      <patternFill patternType="solid">
        <fgColor theme="7" tint="-0.249977111117893"/>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rgb="FF0063A6"/>
      </bottom>
      <diagonal/>
    </border>
    <border>
      <left style="thin">
        <color indexed="64"/>
      </left>
      <right/>
      <top/>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top style="medium">
        <color rgb="FF0072CE"/>
      </top>
      <bottom style="thick">
        <color rgb="FF0072CE"/>
      </bottom>
      <diagonal/>
    </border>
    <border>
      <left/>
      <right/>
      <top style="thin">
        <color indexed="64"/>
      </top>
      <bottom style="double">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
      <left/>
      <right/>
      <top style="thick">
        <color rgb="FF0072CE"/>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diagonal/>
    </border>
    <border>
      <left/>
      <right/>
      <top/>
      <bottom style="medium">
        <color rgb="FF0072CE"/>
      </bottom>
      <diagonal/>
    </border>
    <border>
      <left/>
      <right/>
      <top style="thick">
        <color rgb="FF0072CE"/>
      </top>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408">
    <xf numFmtId="0" fontId="0" fillId="0" borderId="0" xfId="0"/>
    <xf numFmtId="0" fontId="14" fillId="0" borderId="0" xfId="0" applyFont="1" applyAlignment="1">
      <alignment vertical="center"/>
    </xf>
    <xf numFmtId="0" fontId="15" fillId="5" borderId="10" xfId="0" applyFont="1" applyFill="1" applyBorder="1" applyAlignment="1">
      <alignment horizontal="right" vertical="center"/>
    </xf>
    <xf numFmtId="0" fontId="17"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indent="5"/>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6" fillId="0" borderId="4" xfId="0" applyFont="1" applyBorder="1" applyAlignment="1" applyProtection="1">
      <alignment vertical="center"/>
      <protection locked="0"/>
    </xf>
    <xf numFmtId="0" fontId="9" fillId="3" borderId="1" xfId="0" applyFont="1" applyFill="1" applyBorder="1" applyAlignment="1" applyProtection="1">
      <alignment vertical="center"/>
      <protection locked="0"/>
    </xf>
    <xf numFmtId="0" fontId="9"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0" fontId="8" fillId="0" borderId="4"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167" fontId="2" fillId="0" borderId="0" xfId="1" applyNumberFormat="1" applyFont="1" applyFill="1" applyBorder="1" applyAlignment="1" applyProtection="1">
      <alignment vertical="center"/>
      <protection locked="0"/>
    </xf>
    <xf numFmtId="165" fontId="2" fillId="0" borderId="0" xfId="1" applyFont="1" applyFill="1" applyBorder="1" applyAlignment="1" applyProtection="1">
      <alignment vertical="center"/>
      <protection locked="0"/>
    </xf>
    <xf numFmtId="165" fontId="2" fillId="0" borderId="11" xfId="1" applyFont="1" applyFill="1" applyBorder="1" applyAlignment="1" applyProtection="1">
      <alignment vertical="center"/>
      <protection locked="0"/>
    </xf>
    <xf numFmtId="167" fontId="2" fillId="0" borderId="0" xfId="1" applyNumberFormat="1" applyFont="1" applyFill="1" applyBorder="1" applyAlignment="1" applyProtection="1">
      <alignment horizontal="center" vertical="center"/>
      <protection locked="0"/>
    </xf>
    <xf numFmtId="167" fontId="2" fillId="0" borderId="6" xfId="1" applyNumberFormat="1" applyFont="1" applyFill="1" applyBorder="1" applyAlignment="1" applyProtection="1">
      <alignment horizontal="left" vertical="center" wrapText="1"/>
      <protection locked="0"/>
    </xf>
    <xf numFmtId="0" fontId="3" fillId="0" borderId="0" xfId="0" applyFont="1" applyAlignment="1" applyProtection="1">
      <alignment vertical="center" wrapText="1"/>
      <protection locked="0"/>
    </xf>
    <xf numFmtId="10" fontId="2" fillId="0" borderId="0" xfId="2" applyNumberFormat="1" applyFont="1" applyFill="1" applyAlignment="1" applyProtection="1">
      <alignment vertical="center"/>
      <protection locked="0"/>
    </xf>
    <xf numFmtId="167" fontId="2" fillId="0" borderId="6" xfId="1" applyNumberFormat="1" applyFont="1" applyFill="1" applyBorder="1" applyAlignment="1" applyProtection="1">
      <alignment horizontal="left" vertical="center"/>
      <protection locked="0"/>
    </xf>
    <xf numFmtId="0" fontId="9" fillId="3" borderId="7" xfId="0" applyFont="1" applyFill="1" applyBorder="1" applyAlignment="1" applyProtection="1">
      <alignment vertical="center"/>
      <protection locked="0"/>
    </xf>
    <xf numFmtId="0" fontId="9" fillId="3" borderId="8"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2" xfId="0" applyFont="1" applyFill="1" applyBorder="1" applyAlignment="1" applyProtection="1">
      <alignment vertical="center"/>
      <protection locked="0"/>
    </xf>
    <xf numFmtId="0" fontId="10" fillId="3" borderId="12" xfId="0" applyFont="1" applyFill="1" applyBorder="1" applyAlignment="1" applyProtection="1">
      <alignment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left" vertical="center"/>
      <protection locked="0"/>
    </xf>
    <xf numFmtId="167" fontId="2" fillId="0" borderId="11" xfId="1" applyNumberFormat="1" applyFont="1" applyFill="1" applyBorder="1" applyAlignment="1" applyProtection="1">
      <alignment vertical="center"/>
      <protection locked="0"/>
    </xf>
    <xf numFmtId="0" fontId="2" fillId="0" borderId="6" xfId="0" applyFont="1" applyBorder="1" applyAlignment="1" applyProtection="1">
      <alignment horizontal="left" vertical="center"/>
      <protection locked="0"/>
    </xf>
    <xf numFmtId="167" fontId="2" fillId="0" borderId="0" xfId="0" applyNumberFormat="1" applyFont="1" applyAlignment="1" applyProtection="1">
      <alignment vertical="center"/>
      <protection locked="0"/>
    </xf>
    <xf numFmtId="165" fontId="8" fillId="0" borderId="0" xfId="1" applyFont="1" applyFill="1" applyBorder="1" applyAlignment="1" applyProtection="1">
      <alignment vertical="center"/>
      <protection locked="0"/>
    </xf>
    <xf numFmtId="0" fontId="12" fillId="0" borderId="0" xfId="0" applyFont="1" applyAlignment="1" applyProtection="1">
      <alignment vertical="center"/>
      <protection locked="0"/>
    </xf>
    <xf numFmtId="0" fontId="11" fillId="0" borderId="0" xfId="0" applyFont="1" applyAlignment="1" applyProtection="1">
      <alignment vertical="center"/>
      <protection locked="0"/>
    </xf>
    <xf numFmtId="0" fontId="13" fillId="0" borderId="0" xfId="0" applyFont="1" applyAlignment="1" applyProtection="1">
      <alignment vertical="center"/>
      <protection locked="0"/>
    </xf>
    <xf numFmtId="0" fontId="4" fillId="3" borderId="8" xfId="0" applyFont="1" applyFill="1" applyBorder="1" applyAlignment="1" applyProtection="1">
      <alignment vertical="center"/>
      <protection locked="0"/>
    </xf>
    <xf numFmtId="165" fontId="4" fillId="3" borderId="8" xfId="0" applyNumberFormat="1" applyFont="1" applyFill="1" applyBorder="1" applyAlignment="1" applyProtection="1">
      <alignment vertical="center"/>
      <protection locked="0"/>
    </xf>
    <xf numFmtId="165" fontId="4" fillId="3" borderId="12" xfId="0" applyNumberFormat="1" applyFont="1" applyFill="1" applyBorder="1" applyAlignment="1" applyProtection="1">
      <alignment vertical="center"/>
      <protection locked="0"/>
    </xf>
    <xf numFmtId="167" fontId="4" fillId="3" borderId="8" xfId="0" applyNumberFormat="1" applyFont="1" applyFill="1" applyBorder="1" applyAlignment="1" applyProtection="1">
      <alignment horizontal="center" vertical="center"/>
      <protection locked="0"/>
    </xf>
    <xf numFmtId="165" fontId="2" fillId="0" borderId="0" xfId="0" applyNumberFormat="1" applyFont="1" applyAlignment="1" applyProtection="1">
      <alignment vertical="center"/>
      <protection locked="0"/>
    </xf>
    <xf numFmtId="165" fontId="2" fillId="0" borderId="11" xfId="0" applyNumberFormat="1" applyFont="1" applyBorder="1" applyAlignment="1" applyProtection="1">
      <alignment vertical="center"/>
      <protection locked="0"/>
    </xf>
    <xf numFmtId="167" fontId="2" fillId="0" borderId="0" xfId="0" applyNumberFormat="1" applyFont="1" applyAlignment="1" applyProtection="1">
      <alignment horizontal="center" vertical="center"/>
      <protection locked="0"/>
    </xf>
    <xf numFmtId="167" fontId="2" fillId="0" borderId="6" xfId="0" applyNumberFormat="1" applyFont="1" applyBorder="1" applyAlignment="1" applyProtection="1">
      <alignment horizontal="left" vertical="center"/>
      <protection locked="0"/>
    </xf>
    <xf numFmtId="0" fontId="8" fillId="4" borderId="0" xfId="0" applyFont="1" applyFill="1" applyAlignment="1" applyProtection="1">
      <alignment vertical="center"/>
      <protection locked="0"/>
    </xf>
    <xf numFmtId="0" fontId="24" fillId="0" borderId="0" xfId="0" applyFont="1" applyAlignment="1">
      <alignment vertical="center" wrapText="1"/>
    </xf>
    <xf numFmtId="3" fontId="24" fillId="0" borderId="0" xfId="0" applyNumberFormat="1" applyFont="1" applyAlignment="1">
      <alignment vertical="center"/>
    </xf>
    <xf numFmtId="0" fontId="24" fillId="6" borderId="10" xfId="0" applyFont="1" applyFill="1" applyBorder="1" applyAlignment="1">
      <alignment vertical="center" wrapText="1"/>
    </xf>
    <xf numFmtId="0" fontId="24" fillId="0" borderId="10" xfId="0" applyFont="1" applyBorder="1" applyAlignment="1">
      <alignment vertical="center" wrapText="1"/>
    </xf>
    <xf numFmtId="3" fontId="24" fillId="0" borderId="10" xfId="0" applyNumberFormat="1" applyFont="1" applyBorder="1" applyAlignment="1">
      <alignment vertical="center"/>
    </xf>
    <xf numFmtId="0" fontId="23" fillId="0" borderId="0" xfId="0" applyFont="1" applyAlignment="1">
      <alignment vertical="center"/>
    </xf>
    <xf numFmtId="0" fontId="25" fillId="0" borderId="0" xfId="0" applyFont="1" applyAlignment="1">
      <alignment horizontal="left" vertical="center" indent="5"/>
    </xf>
    <xf numFmtId="0" fontId="27" fillId="5" borderId="0" xfId="0" applyFont="1" applyFill="1" applyAlignment="1">
      <alignment vertical="center" wrapText="1"/>
    </xf>
    <xf numFmtId="0" fontId="27" fillId="5" borderId="0" xfId="0" applyFont="1" applyFill="1" applyAlignment="1">
      <alignment vertical="center"/>
    </xf>
    <xf numFmtId="0" fontId="8" fillId="4" borderId="4" xfId="0" applyFont="1" applyFill="1" applyBorder="1" applyAlignment="1" applyProtection="1">
      <alignment vertical="center"/>
      <protection locked="0"/>
    </xf>
    <xf numFmtId="167" fontId="2" fillId="4" borderId="0" xfId="1" applyNumberFormat="1" applyFont="1" applyFill="1" applyBorder="1" applyAlignment="1" applyProtection="1">
      <alignment vertical="center"/>
      <protection locked="0"/>
    </xf>
    <xf numFmtId="0" fontId="15" fillId="5" borderId="0" xfId="0" applyFont="1" applyFill="1" applyAlignment="1">
      <alignment horizontal="right" vertical="center"/>
    </xf>
    <xf numFmtId="0" fontId="15" fillId="0" borderId="0" xfId="0" applyFont="1" applyAlignment="1">
      <alignment horizontal="right" vertical="center"/>
    </xf>
    <xf numFmtId="0" fontId="31"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2" fillId="4" borderId="0" xfId="0" applyFont="1" applyFill="1" applyAlignment="1" applyProtection="1">
      <alignment horizontal="left" vertical="center" wrapText="1"/>
      <protection locked="0"/>
    </xf>
    <xf numFmtId="9" fontId="2" fillId="4" borderId="0" xfId="0" applyNumberFormat="1" applyFont="1" applyFill="1" applyAlignment="1" applyProtection="1">
      <alignment horizontal="center" vertical="center"/>
      <protection locked="0"/>
    </xf>
    <xf numFmtId="167" fontId="6" fillId="4" borderId="0" xfId="1" applyNumberFormat="1" applyFont="1" applyFill="1" applyBorder="1" applyAlignment="1" applyProtection="1">
      <alignment vertical="center"/>
      <protection locked="0"/>
    </xf>
    <xf numFmtId="0" fontId="32" fillId="0" borderId="0" xfId="0" applyFont="1"/>
    <xf numFmtId="0" fontId="0" fillId="0" borderId="0" xfId="0" applyAlignment="1">
      <alignment vertical="top"/>
    </xf>
    <xf numFmtId="0" fontId="0" fillId="0" borderId="0" xfId="0" applyAlignment="1">
      <alignment vertical="top" wrapText="1"/>
    </xf>
    <xf numFmtId="0" fontId="8" fillId="0" borderId="4" xfId="0" applyFont="1" applyBorder="1" applyAlignment="1" applyProtection="1">
      <alignment vertical="center"/>
      <protection locked="0"/>
    </xf>
    <xf numFmtId="0" fontId="3" fillId="0" borderId="14" xfId="0" applyFont="1" applyBorder="1" applyAlignment="1" applyProtection="1">
      <alignment vertical="center" wrapText="1"/>
      <protection locked="0"/>
    </xf>
    <xf numFmtId="0" fontId="3" fillId="0" borderId="14" xfId="0" applyFont="1" applyBorder="1" applyAlignment="1" applyProtection="1">
      <alignment vertical="center"/>
      <protection locked="0"/>
    </xf>
    <xf numFmtId="165" fontId="4" fillId="3" borderId="16" xfId="0" applyNumberFormat="1" applyFont="1" applyFill="1" applyBorder="1" applyAlignment="1" applyProtection="1">
      <alignment vertical="center"/>
      <protection locked="0"/>
    </xf>
    <xf numFmtId="165" fontId="2" fillId="0" borderId="14" xfId="0" applyNumberFormat="1" applyFont="1" applyBorder="1" applyAlignment="1" applyProtection="1">
      <alignment vertical="center"/>
      <protection locked="0"/>
    </xf>
    <xf numFmtId="167" fontId="2" fillId="0" borderId="5" xfId="1" applyNumberFormat="1" applyFont="1" applyFill="1" applyBorder="1" applyAlignment="1" applyProtection="1">
      <alignment horizontal="left" vertical="center"/>
      <protection locked="0"/>
    </xf>
    <xf numFmtId="167" fontId="2" fillId="0" borderId="5" xfId="0" applyNumberFormat="1" applyFont="1" applyBorder="1" applyAlignment="1" applyProtection="1">
      <alignment horizontal="left" vertical="center"/>
      <protection locked="0"/>
    </xf>
    <xf numFmtId="167" fontId="2" fillId="0" borderId="14" xfId="1" applyNumberFormat="1" applyFont="1" applyFill="1" applyBorder="1" applyAlignment="1" applyProtection="1">
      <alignment horizontal="center" vertical="center"/>
      <protection locked="0"/>
    </xf>
    <xf numFmtId="167" fontId="4" fillId="3" borderId="16" xfId="0" applyNumberFormat="1" applyFont="1" applyFill="1" applyBorder="1" applyAlignment="1" applyProtection="1">
      <alignment horizontal="center" vertical="center"/>
      <protection locked="0"/>
    </xf>
    <xf numFmtId="167" fontId="2" fillId="0" borderId="14" xfId="0" applyNumberFormat="1"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9" fillId="3" borderId="2" xfId="0" applyFont="1" applyFill="1" applyBorder="1" applyAlignment="1" applyProtection="1">
      <alignment horizontal="center" vertical="center" wrapText="1"/>
      <protection locked="0"/>
    </xf>
    <xf numFmtId="0" fontId="2" fillId="8" borderId="0" xfId="0" applyFont="1" applyFill="1" applyAlignment="1" applyProtection="1">
      <alignment horizontal="center" vertical="center"/>
      <protection locked="0"/>
    </xf>
    <xf numFmtId="0" fontId="8" fillId="8" borderId="4"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9" fillId="3" borderId="2" xfId="0" applyFont="1" applyFill="1" applyBorder="1" applyAlignment="1" applyProtection="1">
      <alignmen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39"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35" fillId="0" borderId="0" xfId="0" applyFont="1" applyAlignment="1">
      <alignment horizontal="right" vertical="center" wrapText="1"/>
    </xf>
    <xf numFmtId="0" fontId="35" fillId="0" borderId="0" xfId="0" applyFont="1" applyAlignment="1">
      <alignment horizontal="left" vertical="center"/>
    </xf>
    <xf numFmtId="166" fontId="36" fillId="0" borderId="0" xfId="3" applyFont="1" applyFill="1" applyBorder="1" applyAlignment="1">
      <alignment horizontal="right" vertical="center" wrapText="1"/>
    </xf>
    <xf numFmtId="164" fontId="16" fillId="0" borderId="10" xfId="0" applyNumberFormat="1" applyFont="1" applyBorder="1" applyAlignment="1">
      <alignment vertical="center"/>
    </xf>
    <xf numFmtId="164" fontId="16" fillId="0" borderId="10" xfId="0" applyNumberFormat="1" applyFont="1" applyBorder="1" applyAlignment="1">
      <alignment horizontal="right" vertical="center"/>
    </xf>
    <xf numFmtId="0" fontId="40" fillId="0" borderId="0" xfId="0" applyFont="1" applyAlignment="1">
      <alignment horizontal="left" vertical="center" indent="5"/>
    </xf>
    <xf numFmtId="0" fontId="40" fillId="0" borderId="0" xfId="0" applyFont="1"/>
    <xf numFmtId="0" fontId="0" fillId="0" borderId="0" xfId="0" applyAlignment="1">
      <alignment vertical="center"/>
    </xf>
    <xf numFmtId="0" fontId="36" fillId="0" borderId="0" xfId="0" applyFont="1" applyAlignment="1">
      <alignment horizontal="left" vertical="center"/>
    </xf>
    <xf numFmtId="0" fontId="6" fillId="0" borderId="0" xfId="0" applyFont="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42" fillId="2" borderId="4"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43" fillId="2" borderId="0" xfId="0" applyFont="1" applyFill="1" applyAlignment="1" applyProtection="1">
      <alignment vertical="center"/>
      <protection locked="0"/>
    </xf>
    <xf numFmtId="0" fontId="2" fillId="10" borderId="4" xfId="0" applyFont="1" applyFill="1" applyBorder="1" applyAlignment="1" applyProtection="1">
      <alignment vertical="center" wrapText="1"/>
      <protection locked="0"/>
    </xf>
    <xf numFmtId="0" fontId="2" fillId="10" borderId="0" xfId="0" applyFont="1" applyFill="1" applyAlignment="1" applyProtection="1">
      <alignment vertical="center" wrapText="1"/>
      <protection locked="0"/>
    </xf>
    <xf numFmtId="0" fontId="2" fillId="10" borderId="0" xfId="0" applyFont="1" applyFill="1" applyAlignment="1" applyProtection="1">
      <alignment horizontal="left" vertical="center" wrapText="1"/>
      <protection locked="0"/>
    </xf>
    <xf numFmtId="0" fontId="2" fillId="10" borderId="0" xfId="0" applyFont="1" applyFill="1" applyAlignment="1" applyProtection="1">
      <alignment horizontal="center" vertical="center"/>
      <protection locked="0"/>
    </xf>
    <xf numFmtId="167" fontId="2" fillId="10" borderId="0" xfId="1" applyNumberFormat="1" applyFont="1" applyFill="1" applyBorder="1" applyAlignment="1" applyProtection="1">
      <alignment vertical="center"/>
      <protection locked="0"/>
    </xf>
    <xf numFmtId="167" fontId="2" fillId="10" borderId="0" xfId="1" applyNumberFormat="1" applyFont="1" applyFill="1" applyBorder="1" applyAlignment="1" applyProtection="1">
      <alignment horizontal="center" vertical="center"/>
      <protection locked="0"/>
    </xf>
    <xf numFmtId="167" fontId="2" fillId="10" borderId="6" xfId="1" applyNumberFormat="1" applyFont="1" applyFill="1" applyBorder="1" applyAlignment="1" applyProtection="1">
      <alignment horizontal="left" vertical="center" wrapText="1"/>
      <protection locked="0"/>
    </xf>
    <xf numFmtId="0" fontId="6" fillId="10" borderId="4" xfId="0" applyFont="1" applyFill="1" applyBorder="1" applyAlignment="1" applyProtection="1">
      <alignment vertical="center" wrapText="1"/>
      <protection locked="0"/>
    </xf>
    <xf numFmtId="0" fontId="6" fillId="10" borderId="0" xfId="0" applyFont="1" applyFill="1" applyAlignment="1" applyProtection="1">
      <alignment vertical="center" wrapText="1"/>
      <protection locked="0"/>
    </xf>
    <xf numFmtId="0" fontId="2" fillId="10" borderId="0" xfId="1" applyNumberFormat="1" applyFont="1" applyFill="1" applyBorder="1" applyAlignment="1" applyProtection="1">
      <alignment vertical="center"/>
      <protection locked="0"/>
    </xf>
    <xf numFmtId="0" fontId="2" fillId="10" borderId="0" xfId="1" applyNumberFormat="1" applyFont="1" applyFill="1" applyBorder="1" applyAlignment="1" applyProtection="1">
      <alignment vertical="center"/>
    </xf>
    <xf numFmtId="0" fontId="2" fillId="10" borderId="0" xfId="1" applyNumberFormat="1" applyFont="1" applyFill="1" applyAlignment="1" applyProtection="1">
      <alignment vertical="center"/>
      <protection locked="0"/>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167" fontId="8" fillId="0" borderId="29" xfId="1" applyNumberFormat="1" applyFont="1" applyFill="1" applyBorder="1" applyAlignment="1" applyProtection="1">
      <alignment horizontal="left" vertical="center" wrapText="1"/>
      <protection locked="0"/>
    </xf>
    <xf numFmtId="168" fontId="6" fillId="10" borderId="6" xfId="1" applyNumberFormat="1" applyFont="1" applyFill="1" applyBorder="1" applyAlignment="1" applyProtection="1">
      <alignment horizontal="left" vertical="center" wrapText="1"/>
      <protection locked="0"/>
    </xf>
    <xf numFmtId="168" fontId="2" fillId="10" borderId="6" xfId="1" applyNumberFormat="1" applyFont="1" applyFill="1" applyBorder="1" applyAlignment="1" applyProtection="1">
      <alignment horizontal="left" vertical="center" wrapText="1"/>
      <protection locked="0"/>
    </xf>
    <xf numFmtId="169" fontId="2" fillId="8" borderId="14" xfId="3" applyNumberFormat="1" applyFont="1" applyFill="1" applyBorder="1" applyAlignment="1" applyProtection="1">
      <alignment vertical="center"/>
    </xf>
    <xf numFmtId="169" fontId="2" fillId="8" borderId="0" xfId="3" applyNumberFormat="1" applyFont="1" applyFill="1" applyAlignment="1">
      <alignment vertical="center"/>
    </xf>
    <xf numFmtId="169" fontId="2" fillId="8" borderId="0" xfId="3" applyNumberFormat="1" applyFont="1" applyFill="1" applyBorder="1" applyAlignment="1" applyProtection="1">
      <alignment vertical="center"/>
    </xf>
    <xf numFmtId="169" fontId="8" fillId="0" borderId="26" xfId="3" applyNumberFormat="1" applyFont="1" applyFill="1" applyBorder="1" applyAlignment="1" applyProtection="1">
      <alignment vertical="center"/>
    </xf>
    <xf numFmtId="169" fontId="8" fillId="0" borderId="26" xfId="3" applyNumberFormat="1" applyFont="1" applyFill="1" applyBorder="1" applyAlignment="1">
      <alignment vertical="center"/>
    </xf>
    <xf numFmtId="169" fontId="2" fillId="10" borderId="0" xfId="3" applyNumberFormat="1" applyFont="1" applyFill="1" applyBorder="1" applyAlignment="1" applyProtection="1">
      <alignment vertical="center"/>
      <protection locked="0"/>
    </xf>
    <xf numFmtId="169" fontId="2" fillId="0" borderId="14" xfId="3" applyNumberFormat="1" applyFont="1" applyFill="1" applyBorder="1" applyAlignment="1" applyProtection="1">
      <alignment vertical="center"/>
      <protection locked="0"/>
    </xf>
    <xf numFmtId="169" fontId="2" fillId="0" borderId="0" xfId="3" applyNumberFormat="1" applyFont="1" applyFill="1" applyBorder="1" applyAlignment="1" applyProtection="1">
      <alignment vertical="center"/>
      <protection locked="0"/>
    </xf>
    <xf numFmtId="0" fontId="8" fillId="0" borderId="25" xfId="0" applyFont="1" applyBorder="1" applyAlignment="1" applyProtection="1">
      <alignment vertical="center"/>
      <protection locked="0"/>
    </xf>
    <xf numFmtId="169" fontId="2" fillId="10" borderId="11" xfId="3" applyNumberFormat="1" applyFont="1" applyFill="1" applyBorder="1" applyAlignment="1" applyProtection="1">
      <alignment vertical="center"/>
    </xf>
    <xf numFmtId="169" fontId="2" fillId="10" borderId="0" xfId="3" applyNumberFormat="1" applyFont="1" applyFill="1" applyBorder="1" applyAlignment="1" applyProtection="1">
      <alignment vertical="center"/>
    </xf>
    <xf numFmtId="169" fontId="2" fillId="10" borderId="0" xfId="3" applyNumberFormat="1" applyFont="1" applyFill="1" applyBorder="1" applyAlignment="1" applyProtection="1">
      <alignment horizontal="center" vertical="center"/>
      <protection locked="0"/>
    </xf>
    <xf numFmtId="169" fontId="8" fillId="0" borderId="28" xfId="3" applyNumberFormat="1" applyFont="1" applyFill="1" applyBorder="1" applyAlignment="1" applyProtection="1">
      <alignment vertical="center"/>
    </xf>
    <xf numFmtId="169" fontId="8" fillId="0" borderId="26" xfId="3" applyNumberFormat="1" applyFont="1" applyFill="1" applyBorder="1" applyAlignment="1" applyProtection="1">
      <alignment horizontal="center" vertical="center"/>
      <protection locked="0"/>
    </xf>
    <xf numFmtId="169" fontId="2" fillId="0" borderId="0" xfId="3" applyNumberFormat="1" applyFont="1" applyFill="1" applyBorder="1" applyAlignment="1" applyProtection="1">
      <alignment horizontal="center" vertical="center"/>
      <protection locked="0"/>
    </xf>
    <xf numFmtId="169" fontId="2" fillId="0" borderId="0" xfId="3" applyNumberFormat="1" applyFont="1" applyAlignment="1" applyProtection="1">
      <alignment vertical="center"/>
      <protection locked="0"/>
    </xf>
    <xf numFmtId="169" fontId="2" fillId="0" borderId="11" xfId="3" applyNumberFormat="1" applyFont="1" applyFill="1" applyBorder="1" applyAlignment="1" applyProtection="1">
      <alignment vertical="center"/>
      <protection locked="0"/>
    </xf>
    <xf numFmtId="169" fontId="2" fillId="10" borderId="11" xfId="3" applyNumberFormat="1" applyFont="1" applyFill="1" applyBorder="1" applyAlignment="1" applyProtection="1">
      <alignment vertical="center"/>
      <protection locked="0"/>
    </xf>
    <xf numFmtId="169" fontId="2" fillId="0" borderId="14" xfId="3" applyNumberFormat="1" applyFont="1" applyFill="1" applyBorder="1" applyAlignment="1" applyProtection="1">
      <alignment horizontal="left" vertical="center" wrapText="1"/>
      <protection locked="0"/>
    </xf>
    <xf numFmtId="169" fontId="2" fillId="10" borderId="14" xfId="3" applyNumberFormat="1" applyFont="1" applyFill="1" applyBorder="1" applyAlignment="1" applyProtection="1">
      <alignment horizontal="center" vertical="center"/>
      <protection locked="0"/>
    </xf>
    <xf numFmtId="0" fontId="8" fillId="11" borderId="25" xfId="0" applyFont="1" applyFill="1" applyBorder="1" applyAlignment="1" applyProtection="1">
      <alignment vertical="center"/>
      <protection locked="0"/>
    </xf>
    <xf numFmtId="0" fontId="8" fillId="11" borderId="26" xfId="0" applyFont="1" applyFill="1" applyBorder="1" applyAlignment="1" applyProtection="1">
      <alignment vertical="center" wrapText="1"/>
      <protection locked="0"/>
    </xf>
    <xf numFmtId="0" fontId="7" fillId="11" borderId="26" xfId="0" applyFont="1" applyFill="1" applyBorder="1" applyAlignment="1" applyProtection="1">
      <alignment vertical="center" wrapText="1"/>
      <protection locked="0"/>
    </xf>
    <xf numFmtId="169" fontId="8" fillId="11" borderId="26" xfId="3" applyNumberFormat="1" applyFont="1" applyFill="1" applyBorder="1" applyAlignment="1" applyProtection="1">
      <alignment vertical="center"/>
    </xf>
    <xf numFmtId="169" fontId="8" fillId="11" borderId="26" xfId="3" applyNumberFormat="1" applyFont="1" applyFill="1" applyBorder="1" applyAlignment="1">
      <alignment vertical="center"/>
    </xf>
    <xf numFmtId="169" fontId="8" fillId="11" borderId="28" xfId="3" applyNumberFormat="1" applyFont="1" applyFill="1" applyBorder="1" applyAlignment="1" applyProtection="1">
      <alignment vertical="center"/>
    </xf>
    <xf numFmtId="169" fontId="8" fillId="11" borderId="26" xfId="3" applyNumberFormat="1" applyFont="1" applyFill="1" applyBorder="1" applyAlignment="1" applyProtection="1">
      <alignment horizontal="center" vertical="center"/>
      <protection locked="0"/>
    </xf>
    <xf numFmtId="167" fontId="8" fillId="11" borderId="29" xfId="1" applyNumberFormat="1" applyFont="1" applyFill="1" applyBorder="1" applyAlignment="1" applyProtection="1">
      <alignment horizontal="left" vertical="center" wrapText="1"/>
      <protection locked="0"/>
    </xf>
    <xf numFmtId="0" fontId="6" fillId="10" borderId="4" xfId="0" applyFont="1" applyFill="1" applyBorder="1" applyAlignment="1" applyProtection="1">
      <alignment vertical="center"/>
      <protection locked="0"/>
    </xf>
    <xf numFmtId="167" fontId="6" fillId="10" borderId="6" xfId="1" applyNumberFormat="1" applyFont="1" applyFill="1" applyBorder="1" applyAlignment="1" applyProtection="1">
      <alignment horizontal="left" vertical="center" wrapText="1"/>
      <protection locked="0"/>
    </xf>
    <xf numFmtId="169" fontId="2" fillId="8" borderId="0" xfId="3" applyNumberFormat="1" applyFont="1" applyFill="1" applyBorder="1" applyAlignment="1" applyProtection="1">
      <alignment horizontal="right" vertical="center"/>
    </xf>
    <xf numFmtId="0" fontId="2" fillId="0" borderId="4" xfId="0" applyFont="1" applyFill="1" applyBorder="1" applyAlignment="1" applyProtection="1">
      <alignment vertical="center"/>
      <protection locked="0"/>
    </xf>
    <xf numFmtId="0" fontId="8"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169" fontId="45" fillId="8" borderId="0" xfId="3" applyNumberFormat="1" applyFont="1" applyFill="1" applyBorder="1" applyAlignment="1" applyProtection="1">
      <alignment vertical="center"/>
    </xf>
    <xf numFmtId="169" fontId="45" fillId="8" borderId="0" xfId="3" applyNumberFormat="1" applyFont="1" applyFill="1" applyBorder="1" applyAlignment="1" applyProtection="1">
      <alignment horizontal="right" vertical="center"/>
    </xf>
    <xf numFmtId="169" fontId="45" fillId="8" borderId="21" xfId="3" applyNumberFormat="1" applyFont="1" applyFill="1" applyBorder="1" applyAlignment="1" applyProtection="1">
      <alignment vertical="center"/>
    </xf>
    <xf numFmtId="0" fontId="5" fillId="0" borderId="0" xfId="0" applyFont="1" applyFill="1" applyAlignment="1" applyProtection="1">
      <alignment vertical="center"/>
      <protection locked="0"/>
    </xf>
    <xf numFmtId="0" fontId="5" fillId="0" borderId="4"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protection locked="0"/>
    </xf>
    <xf numFmtId="169" fontId="8" fillId="8" borderId="0" xfId="3" applyNumberFormat="1" applyFont="1" applyFill="1" applyBorder="1" applyAlignment="1" applyProtection="1">
      <alignment horizontal="left" vertical="center"/>
    </xf>
    <xf numFmtId="0" fontId="5" fillId="12" borderId="7" xfId="0" applyFont="1" applyFill="1" applyBorder="1" applyAlignment="1" applyProtection="1">
      <alignment vertical="center"/>
      <protection locked="0"/>
    </xf>
    <xf numFmtId="0" fontId="5" fillId="12" borderId="8" xfId="0" applyFont="1" applyFill="1" applyBorder="1" applyAlignment="1" applyProtection="1">
      <alignment vertical="center"/>
      <protection locked="0"/>
    </xf>
    <xf numFmtId="0" fontId="3" fillId="12" borderId="8" xfId="0" applyFont="1" applyFill="1" applyBorder="1" applyAlignment="1" applyProtection="1">
      <alignment vertical="center"/>
      <protection locked="0"/>
    </xf>
    <xf numFmtId="169" fontId="8" fillId="12" borderId="26" xfId="3" applyNumberFormat="1" applyFont="1" applyFill="1" applyBorder="1" applyAlignment="1" applyProtection="1">
      <alignment vertical="center"/>
    </xf>
    <xf numFmtId="169" fontId="8" fillId="12" borderId="26" xfId="3" applyNumberFormat="1" applyFont="1" applyFill="1" applyBorder="1" applyAlignment="1">
      <alignment vertical="center"/>
    </xf>
    <xf numFmtId="167" fontId="2" fillId="12" borderId="12" xfId="0" applyNumberFormat="1" applyFont="1" applyFill="1" applyBorder="1" applyAlignment="1" applyProtection="1">
      <alignment vertical="center"/>
      <protection locked="0"/>
    </xf>
    <xf numFmtId="167" fontId="2" fillId="12" borderId="8" xfId="0" applyNumberFormat="1" applyFont="1" applyFill="1" applyBorder="1" applyAlignment="1" applyProtection="1">
      <alignment vertical="center"/>
      <protection locked="0"/>
    </xf>
    <xf numFmtId="0" fontId="3" fillId="12" borderId="8" xfId="0" applyFont="1" applyFill="1" applyBorder="1" applyAlignment="1" applyProtection="1">
      <alignment horizontal="center" vertical="center"/>
      <protection locked="0"/>
    </xf>
    <xf numFmtId="167" fontId="2" fillId="0" borderId="6" xfId="0" applyNumberFormat="1" applyFont="1" applyFill="1" applyBorder="1" applyAlignment="1" applyProtection="1">
      <alignment horizontal="left" vertical="center"/>
      <protection locked="0"/>
    </xf>
    <xf numFmtId="169" fontId="45" fillId="8" borderId="33" xfId="3" applyNumberFormat="1" applyFont="1" applyFill="1" applyBorder="1" applyAlignment="1" applyProtection="1">
      <alignment vertical="center"/>
    </xf>
    <xf numFmtId="169" fontId="45" fillId="8" borderId="34" xfId="3" applyNumberFormat="1" applyFont="1" applyFill="1" applyBorder="1" applyAlignment="1" applyProtection="1">
      <alignment horizontal="right" vertical="center"/>
    </xf>
    <xf numFmtId="169" fontId="45" fillId="8" borderId="11" xfId="3" applyNumberFormat="1" applyFont="1" applyFill="1" applyBorder="1" applyAlignment="1" applyProtection="1">
      <alignment vertical="center"/>
    </xf>
    <xf numFmtId="169" fontId="45" fillId="8" borderId="31" xfId="3" applyNumberFormat="1" applyFont="1" applyFill="1" applyBorder="1" applyAlignment="1" applyProtection="1">
      <alignment vertical="center"/>
    </xf>
    <xf numFmtId="0" fontId="2" fillId="10" borderId="14" xfId="0" applyFont="1" applyFill="1" applyBorder="1" applyAlignment="1" applyProtection="1">
      <alignment horizontal="center" vertical="center"/>
      <protection locked="0"/>
    </xf>
    <xf numFmtId="0" fontId="5" fillId="12" borderId="0" xfId="0" applyFont="1" applyFill="1" applyAlignment="1" applyProtection="1">
      <alignment horizontal="left" vertical="center"/>
      <protection locked="0"/>
    </xf>
    <xf numFmtId="0" fontId="6" fillId="0" borderId="0" xfId="0" applyFont="1" applyFill="1" applyAlignment="1" applyProtection="1">
      <alignment horizontal="left" vertical="center" wrapText="1"/>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43" fillId="2" borderId="0" xfId="0" applyFont="1" applyFill="1" applyAlignment="1" applyProtection="1">
      <alignment horizontal="right" vertical="center"/>
      <protection locked="0"/>
    </xf>
    <xf numFmtId="0" fontId="43" fillId="2" borderId="0" xfId="0" applyFont="1" applyFill="1" applyBorder="1" applyAlignment="1" applyProtection="1">
      <alignment horizontal="right" vertical="center"/>
      <protection locked="0"/>
    </xf>
    <xf numFmtId="0" fontId="6" fillId="0" borderId="0" xfId="0" applyFont="1" applyBorder="1" applyAlignment="1" applyProtection="1">
      <alignment horizontal="right" vertical="center" wrapText="1"/>
      <protection locked="0"/>
    </xf>
    <xf numFmtId="0" fontId="9" fillId="3" borderId="2" xfId="0" applyFont="1" applyFill="1" applyBorder="1" applyAlignment="1" applyProtection="1">
      <alignment horizontal="right" vertical="center" wrapText="1"/>
      <protection locked="0"/>
    </xf>
    <xf numFmtId="165" fontId="2" fillId="0" borderId="0" xfId="1" applyFont="1" applyFill="1" applyBorder="1" applyAlignment="1" applyProtection="1">
      <alignment horizontal="right" vertical="center"/>
      <protection locked="0"/>
    </xf>
    <xf numFmtId="169" fontId="2" fillId="8" borderId="0" xfId="3" applyNumberFormat="1" applyFont="1" applyFill="1" applyBorder="1" applyAlignment="1">
      <alignment horizontal="right" vertical="center"/>
    </xf>
    <xf numFmtId="169" fontId="8" fillId="0" borderId="26" xfId="3" applyNumberFormat="1" applyFont="1" applyFill="1" applyBorder="1" applyAlignment="1" applyProtection="1">
      <alignment horizontal="right" vertical="center"/>
    </xf>
    <xf numFmtId="169" fontId="2" fillId="0" borderId="0" xfId="3" applyNumberFormat="1" applyFont="1" applyBorder="1" applyAlignment="1" applyProtection="1">
      <alignment horizontal="right" vertical="center"/>
      <protection locked="0"/>
    </xf>
    <xf numFmtId="169" fontId="2" fillId="10" borderId="0" xfId="3" applyNumberFormat="1" applyFont="1" applyFill="1" applyBorder="1" applyAlignment="1" applyProtection="1">
      <alignment horizontal="right" vertical="center"/>
      <protection locked="0"/>
    </xf>
    <xf numFmtId="169" fontId="2" fillId="0" borderId="0" xfId="3" applyNumberFormat="1" applyFont="1" applyFill="1" applyBorder="1" applyAlignment="1" applyProtection="1">
      <alignment horizontal="right" vertical="center"/>
      <protection locked="0"/>
    </xf>
    <xf numFmtId="169" fontId="8" fillId="11" borderId="26" xfId="3" applyNumberFormat="1" applyFont="1" applyFill="1" applyBorder="1" applyAlignment="1" applyProtection="1">
      <alignment horizontal="right" vertical="center"/>
    </xf>
    <xf numFmtId="0" fontId="10" fillId="3" borderId="8" xfId="0" applyFont="1" applyFill="1" applyBorder="1" applyAlignment="1" applyProtection="1">
      <alignment horizontal="right" vertical="center"/>
      <protection locked="0"/>
    </xf>
    <xf numFmtId="167" fontId="2" fillId="0" borderId="0" xfId="1" applyNumberFormat="1" applyFont="1" applyFill="1" applyBorder="1" applyAlignment="1" applyProtection="1">
      <alignment horizontal="right" vertical="center"/>
      <protection locked="0"/>
    </xf>
    <xf numFmtId="169" fontId="8" fillId="12" borderId="26" xfId="3" applyNumberFormat="1" applyFont="1" applyFill="1" applyBorder="1" applyAlignment="1" applyProtection="1">
      <alignment horizontal="right" vertical="center"/>
    </xf>
    <xf numFmtId="169" fontId="45" fillId="8" borderId="21" xfId="3" applyNumberFormat="1" applyFont="1" applyFill="1" applyBorder="1" applyAlignment="1" applyProtection="1">
      <alignment horizontal="right" vertical="center"/>
    </xf>
    <xf numFmtId="165" fontId="4" fillId="3" borderId="8" xfId="0" applyNumberFormat="1" applyFont="1" applyFill="1" applyBorder="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167" fontId="6" fillId="0" borderId="0" xfId="0" applyNumberFormat="1" applyFont="1" applyAlignment="1" applyProtection="1">
      <alignment horizontal="right" vertical="center"/>
      <protection locked="0"/>
    </xf>
    <xf numFmtId="165" fontId="8" fillId="0" borderId="0" xfId="1" applyFont="1" applyFill="1" applyBorder="1" applyAlignment="1" applyProtection="1">
      <alignment horizontal="right" vertical="center"/>
      <protection locked="0"/>
    </xf>
    <xf numFmtId="0" fontId="2" fillId="0" borderId="0" xfId="0" applyFont="1" applyAlignment="1" applyProtection="1">
      <alignment horizontal="right" vertical="center" wrapText="1"/>
      <protection locked="0"/>
    </xf>
    <xf numFmtId="169" fontId="8" fillId="11" borderId="28" xfId="3" applyNumberFormat="1" applyFont="1" applyFill="1" applyBorder="1" applyAlignment="1" applyProtection="1">
      <alignment horizontal="right" vertical="center"/>
    </xf>
    <xf numFmtId="169" fontId="8" fillId="12" borderId="12" xfId="3" applyNumberFormat="1" applyFont="1" applyFill="1" applyBorder="1" applyAlignment="1" applyProtection="1">
      <alignment horizontal="right" vertical="center"/>
    </xf>
    <xf numFmtId="0" fontId="6" fillId="10" borderId="35" xfId="0" applyFont="1" applyFill="1" applyBorder="1" applyAlignment="1" applyProtection="1">
      <alignment vertical="center"/>
      <protection locked="0"/>
    </xf>
    <xf numFmtId="0" fontId="6" fillId="10" borderId="36" xfId="0" applyFont="1" applyFill="1" applyBorder="1" applyAlignment="1" applyProtection="1">
      <alignment vertical="center" wrapText="1"/>
      <protection locked="0"/>
    </xf>
    <xf numFmtId="0" fontId="2" fillId="10" borderId="36" xfId="0" applyFont="1" applyFill="1" applyBorder="1" applyAlignment="1" applyProtection="1">
      <alignment horizontal="center" vertical="center"/>
      <protection locked="0"/>
    </xf>
    <xf numFmtId="169" fontId="2" fillId="10" borderId="36" xfId="3" applyNumberFormat="1" applyFont="1" applyFill="1" applyBorder="1" applyAlignment="1" applyProtection="1">
      <alignment horizontal="right" vertical="center"/>
      <protection locked="0"/>
    </xf>
    <xf numFmtId="169" fontId="2" fillId="10" borderId="36" xfId="3" applyNumberFormat="1" applyFont="1" applyFill="1" applyBorder="1" applyAlignment="1" applyProtection="1">
      <alignment vertical="center"/>
      <protection locked="0"/>
    </xf>
    <xf numFmtId="169" fontId="2" fillId="10" borderId="37" xfId="3" applyNumberFormat="1" applyFont="1" applyFill="1" applyBorder="1" applyAlignment="1" applyProtection="1">
      <alignment vertical="center"/>
    </xf>
    <xf numFmtId="169" fontId="2" fillId="10" borderId="36" xfId="3" applyNumberFormat="1" applyFont="1" applyFill="1" applyBorder="1" applyAlignment="1" applyProtection="1">
      <alignment vertical="center"/>
    </xf>
    <xf numFmtId="167" fontId="6" fillId="10" borderId="38" xfId="1" applyNumberFormat="1" applyFont="1" applyFill="1" applyBorder="1" applyAlignment="1" applyProtection="1">
      <alignment horizontal="left" vertical="center" wrapText="1"/>
      <protection locked="0"/>
    </xf>
    <xf numFmtId="169" fontId="2" fillId="12" borderId="0" xfId="3" applyNumberFormat="1" applyFont="1" applyFill="1" applyBorder="1" applyAlignment="1" applyProtection="1">
      <alignment vertical="center"/>
      <protection locked="0"/>
    </xf>
    <xf numFmtId="0" fontId="5" fillId="12" borderId="2" xfId="0" applyFont="1" applyFill="1" applyBorder="1" applyAlignment="1" applyProtection="1">
      <alignment horizontal="center" vertical="center" wrapText="1"/>
      <protection locked="0"/>
    </xf>
    <xf numFmtId="0" fontId="47" fillId="2" borderId="0" xfId="0" applyFont="1" applyFill="1" applyAlignment="1" applyProtection="1">
      <alignment vertical="center"/>
      <protection locked="0"/>
    </xf>
    <xf numFmtId="169" fontId="8" fillId="12" borderId="0" xfId="3" applyNumberFormat="1" applyFont="1" applyFill="1" applyAlignment="1">
      <alignment vertical="center"/>
    </xf>
    <xf numFmtId="169" fontId="8" fillId="12" borderId="0" xfId="3" applyNumberFormat="1" applyFont="1" applyFill="1" applyBorder="1" applyAlignment="1" applyProtection="1">
      <alignment vertical="center"/>
    </xf>
    <xf numFmtId="169" fontId="8" fillId="12" borderId="0" xfId="3" applyNumberFormat="1" applyFont="1" applyFill="1" applyBorder="1" applyAlignment="1" applyProtection="1">
      <alignment vertical="center"/>
      <protection locked="0"/>
    </xf>
    <xf numFmtId="169" fontId="48" fillId="12" borderId="0" xfId="3" applyNumberFormat="1" applyFont="1" applyFill="1" applyBorder="1" applyAlignment="1" applyProtection="1">
      <alignment horizontal="right" vertical="center"/>
    </xf>
    <xf numFmtId="169" fontId="48" fillId="12" borderId="0" xfId="3" applyNumberFormat="1" applyFont="1" applyFill="1" applyBorder="1" applyAlignment="1" applyProtection="1">
      <alignment vertical="center"/>
    </xf>
    <xf numFmtId="169" fontId="48" fillId="12" borderId="21" xfId="3" applyNumberFormat="1" applyFont="1" applyFill="1" applyBorder="1" applyAlignment="1" applyProtection="1">
      <alignment vertical="center"/>
    </xf>
    <xf numFmtId="165" fontId="8" fillId="12" borderId="0" xfId="1" applyFont="1" applyFill="1" applyBorder="1" applyAlignment="1" applyProtection="1">
      <alignment vertical="center"/>
      <protection locked="0"/>
    </xf>
    <xf numFmtId="169" fontId="2" fillId="12" borderId="0" xfId="3" applyNumberFormat="1" applyFont="1" applyFill="1" applyAlignment="1" applyProtection="1">
      <alignment vertical="center"/>
      <protection locked="0"/>
    </xf>
    <xf numFmtId="167" fontId="8" fillId="12" borderId="0" xfId="1" applyNumberFormat="1" applyFont="1" applyFill="1" applyBorder="1" applyAlignment="1" applyProtection="1">
      <alignment vertical="center"/>
      <protection locked="0"/>
    </xf>
    <xf numFmtId="165" fontId="8" fillId="12" borderId="0" xfId="0" applyNumberFormat="1" applyFont="1" applyFill="1" applyAlignment="1" applyProtection="1">
      <alignment vertical="center"/>
      <protection locked="0"/>
    </xf>
    <xf numFmtId="169" fontId="2" fillId="12" borderId="36" xfId="3" applyNumberFormat="1" applyFont="1" applyFill="1" applyBorder="1" applyAlignment="1" applyProtection="1">
      <alignment vertical="center"/>
      <protection locked="0"/>
    </xf>
    <xf numFmtId="165" fontId="2" fillId="12" borderId="0" xfId="0" applyNumberFormat="1" applyFont="1" applyFill="1" applyBorder="1" applyAlignment="1" applyProtection="1">
      <alignment vertical="center"/>
      <protection locked="0"/>
    </xf>
    <xf numFmtId="169" fontId="50" fillId="11" borderId="26" xfId="3" applyNumberFormat="1" applyFont="1" applyFill="1" applyBorder="1" applyAlignment="1" applyProtection="1">
      <alignment horizontal="right" vertical="center"/>
    </xf>
    <xf numFmtId="0" fontId="52" fillId="3" borderId="2" xfId="0" applyFont="1" applyFill="1" applyBorder="1" applyAlignment="1" applyProtection="1">
      <alignment vertical="center"/>
      <protection locked="0"/>
    </xf>
    <xf numFmtId="0" fontId="51" fillId="12" borderId="39" xfId="0" applyFont="1" applyFill="1" applyBorder="1" applyAlignment="1">
      <alignment horizontal="left" vertical="center" wrapText="1"/>
    </xf>
    <xf numFmtId="0" fontId="51" fillId="12" borderId="26" xfId="0" applyFont="1" applyFill="1" applyBorder="1" applyAlignment="1">
      <alignment horizontal="right" vertical="center" wrapText="1"/>
    </xf>
    <xf numFmtId="169" fontId="53" fillId="0" borderId="0" xfId="3" applyNumberFormat="1" applyFont="1" applyFill="1" applyBorder="1" applyAlignment="1">
      <alignment horizontal="right" vertical="center" wrapText="1"/>
    </xf>
    <xf numFmtId="169" fontId="53" fillId="0" borderId="36" xfId="3" applyNumberFormat="1" applyFont="1" applyFill="1" applyBorder="1" applyAlignment="1">
      <alignment horizontal="right" vertical="center" wrapText="1"/>
    </xf>
    <xf numFmtId="169" fontId="50" fillId="12" borderId="2" xfId="3" applyNumberFormat="1" applyFont="1" applyFill="1" applyBorder="1" applyAlignment="1" applyProtection="1">
      <alignment vertical="center"/>
      <protection locked="0"/>
    </xf>
    <xf numFmtId="169" fontId="52" fillId="3" borderId="2" xfId="3" applyNumberFormat="1" applyFont="1" applyFill="1" applyBorder="1" applyAlignment="1" applyProtection="1">
      <alignment vertical="center"/>
      <protection locked="0"/>
    </xf>
    <xf numFmtId="0" fontId="51" fillId="12" borderId="27" xfId="0" applyFont="1" applyFill="1" applyBorder="1" applyAlignment="1">
      <alignment horizontal="right" vertical="center" wrapText="1"/>
    </xf>
    <xf numFmtId="0" fontId="52" fillId="3" borderId="18" xfId="0" applyFont="1" applyFill="1" applyBorder="1" applyAlignment="1" applyProtection="1">
      <alignment vertical="center"/>
      <protection locked="0"/>
    </xf>
    <xf numFmtId="169" fontId="53" fillId="0" borderId="14" xfId="3" applyNumberFormat="1" applyFont="1" applyFill="1" applyBorder="1" applyAlignment="1">
      <alignment horizontal="right" vertical="center" wrapText="1"/>
    </xf>
    <xf numFmtId="169" fontId="53" fillId="0" borderId="32" xfId="3" applyNumberFormat="1" applyFont="1" applyFill="1" applyBorder="1" applyAlignment="1">
      <alignment horizontal="right" vertical="center" wrapText="1"/>
    </xf>
    <xf numFmtId="169" fontId="50" fillId="11" borderId="27" xfId="3" applyNumberFormat="1" applyFont="1" applyFill="1" applyBorder="1" applyAlignment="1" applyProtection="1">
      <alignment horizontal="right" vertical="center"/>
    </xf>
    <xf numFmtId="169" fontId="52" fillId="3" borderId="18" xfId="3" applyNumberFormat="1" applyFont="1" applyFill="1" applyBorder="1" applyAlignment="1" applyProtection="1">
      <alignment vertical="center"/>
      <protection locked="0"/>
    </xf>
    <xf numFmtId="169" fontId="50" fillId="12" borderId="18" xfId="3" applyNumberFormat="1" applyFont="1" applyFill="1" applyBorder="1" applyAlignment="1" applyProtection="1">
      <alignment vertical="center"/>
      <protection locked="0"/>
    </xf>
    <xf numFmtId="0" fontId="52" fillId="3" borderId="34" xfId="0" applyFont="1" applyFill="1" applyBorder="1" applyAlignment="1" applyProtection="1">
      <alignment vertical="center"/>
      <protection locked="0"/>
    </xf>
    <xf numFmtId="0" fontId="49" fillId="0" borderId="11" xfId="0" applyFont="1" applyBorder="1" applyAlignment="1" applyProtection="1">
      <alignment vertical="center"/>
      <protection locked="0"/>
    </xf>
    <xf numFmtId="0" fontId="49" fillId="0" borderId="37" xfId="0" applyFont="1" applyBorder="1" applyAlignment="1" applyProtection="1">
      <alignment vertical="center"/>
      <protection locked="0"/>
    </xf>
    <xf numFmtId="0" fontId="50" fillId="11" borderId="28" xfId="0" applyFont="1" applyFill="1" applyBorder="1" applyAlignment="1" applyProtection="1">
      <alignment vertical="center"/>
      <protection locked="0"/>
    </xf>
    <xf numFmtId="0" fontId="50" fillId="12" borderId="34" xfId="0" applyFont="1" applyFill="1" applyBorder="1" applyAlignment="1" applyProtection="1">
      <alignment vertical="center" wrapText="1"/>
      <protection locked="0"/>
    </xf>
    <xf numFmtId="0" fontId="50" fillId="12" borderId="40" xfId="0" applyFont="1" applyFill="1" applyBorder="1" applyAlignment="1" applyProtection="1">
      <alignment vertical="center" wrapText="1"/>
      <protection locked="0"/>
    </xf>
    <xf numFmtId="169" fontId="50" fillId="12" borderId="41" xfId="3" applyNumberFormat="1" applyFont="1" applyFill="1" applyBorder="1" applyAlignment="1" applyProtection="1">
      <alignment vertical="center"/>
      <protection locked="0"/>
    </xf>
    <xf numFmtId="169" fontId="50" fillId="12" borderId="42" xfId="3" applyNumberFormat="1" applyFont="1" applyFill="1" applyBorder="1" applyAlignment="1" applyProtection="1">
      <alignment vertical="center"/>
      <protection locked="0"/>
    </xf>
    <xf numFmtId="169" fontId="51" fillId="0" borderId="0" xfId="3" applyNumberFormat="1" applyFont="1" applyFill="1" applyBorder="1" applyAlignment="1">
      <alignment horizontal="right" vertical="center" wrapText="1"/>
    </xf>
    <xf numFmtId="169" fontId="51" fillId="0" borderId="36" xfId="3" applyNumberFormat="1" applyFont="1" applyFill="1" applyBorder="1" applyAlignment="1">
      <alignment horizontal="right" vertical="center" wrapText="1"/>
    </xf>
    <xf numFmtId="0" fontId="46" fillId="12" borderId="4" xfId="0" applyFont="1" applyFill="1" applyBorder="1" applyAlignment="1" applyProtection="1">
      <alignment horizontal="left" vertical="center"/>
      <protection locked="0"/>
    </xf>
    <xf numFmtId="0" fontId="54" fillId="0" borderId="0" xfId="0" applyFont="1" applyAlignment="1">
      <alignment vertical="center"/>
    </xf>
    <xf numFmtId="0" fontId="38" fillId="0" borderId="0" xfId="0" applyFont="1" applyAlignment="1">
      <alignment vertical="center"/>
    </xf>
    <xf numFmtId="166" fontId="56" fillId="0" borderId="0" xfId="3" applyFont="1" applyAlignment="1">
      <alignment horizontal="right" vertical="center" wrapText="1"/>
    </xf>
    <xf numFmtId="0" fontId="60" fillId="0" borderId="20" xfId="0" applyFont="1" applyFill="1" applyBorder="1" applyAlignment="1">
      <alignment vertical="center" wrapText="1"/>
    </xf>
    <xf numFmtId="170" fontId="60" fillId="0" borderId="20" xfId="3" applyNumberFormat="1" applyFont="1" applyFill="1" applyBorder="1" applyAlignment="1">
      <alignment horizontal="right" vertical="center" wrapText="1"/>
    </xf>
    <xf numFmtId="169" fontId="63" fillId="0" borderId="0" xfId="3" applyNumberFormat="1" applyFont="1" applyFill="1" applyBorder="1" applyAlignment="1">
      <alignment horizontal="right" vertical="center" wrapText="1"/>
    </xf>
    <xf numFmtId="0" fontId="58" fillId="0" borderId="43" xfId="0" applyFont="1" applyFill="1" applyBorder="1" applyAlignment="1">
      <alignment vertical="center" wrapText="1"/>
    </xf>
    <xf numFmtId="170" fontId="58" fillId="0" borderId="43" xfId="3" applyNumberFormat="1" applyFont="1" applyFill="1" applyBorder="1" applyAlignment="1">
      <alignment vertical="center" wrapText="1"/>
    </xf>
    <xf numFmtId="0" fontId="58" fillId="0" borderId="0" xfId="0" applyFont="1" applyFill="1" applyBorder="1" applyAlignment="1">
      <alignment vertical="center" wrapText="1"/>
    </xf>
    <xf numFmtId="170" fontId="58" fillId="0" borderId="0" xfId="3" applyNumberFormat="1" applyFont="1" applyFill="1" applyBorder="1" applyAlignment="1">
      <alignment vertical="center" wrapText="1"/>
    </xf>
    <xf numFmtId="0" fontId="29" fillId="3" borderId="2" xfId="0" applyFont="1" applyFill="1" applyBorder="1" applyAlignment="1" applyProtection="1">
      <alignment horizontal="left" vertical="center" wrapText="1"/>
      <protection locked="0"/>
    </xf>
    <xf numFmtId="0" fontId="29" fillId="3" borderId="2" xfId="0" applyFont="1" applyFill="1" applyBorder="1" applyAlignment="1" applyProtection="1">
      <alignment horizontal="right" vertical="center" wrapText="1"/>
      <protection locked="0"/>
    </xf>
    <xf numFmtId="0" fontId="65" fillId="3" borderId="2" xfId="0" applyFont="1" applyFill="1" applyBorder="1" applyAlignment="1" applyProtection="1">
      <alignment horizontal="left" vertical="center" wrapText="1"/>
      <protection locked="0"/>
    </xf>
    <xf numFmtId="0" fontId="65" fillId="3" borderId="2" xfId="0" applyFont="1" applyFill="1" applyBorder="1" applyAlignment="1" applyProtection="1">
      <alignment horizontal="right" vertical="center" wrapText="1"/>
      <protection locked="0"/>
    </xf>
    <xf numFmtId="169" fontId="61" fillId="10" borderId="0" xfId="3" applyNumberFormat="1" applyFont="1" applyFill="1" applyBorder="1" applyAlignment="1">
      <alignment horizontal="right" vertical="center" wrapText="1"/>
    </xf>
    <xf numFmtId="170" fontId="59" fillId="10" borderId="0" xfId="3" applyNumberFormat="1" applyFont="1" applyFill="1" applyBorder="1" applyAlignment="1">
      <alignment vertical="center" wrapText="1"/>
    </xf>
    <xf numFmtId="170" fontId="60" fillId="10" borderId="20" xfId="3" applyNumberFormat="1" applyFont="1" applyFill="1" applyBorder="1" applyAlignment="1">
      <alignment horizontal="right" vertical="center" wrapText="1"/>
    </xf>
    <xf numFmtId="0" fontId="64" fillId="0" borderId="0"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6" xfId="0" applyFont="1" applyBorder="1" applyAlignment="1" applyProtection="1">
      <alignment vertical="center"/>
      <protection locked="0"/>
    </xf>
    <xf numFmtId="0" fontId="65" fillId="2" borderId="0" xfId="0" applyFont="1" applyFill="1" applyBorder="1" applyAlignment="1" applyProtection="1">
      <alignment horizontal="left" vertical="center" wrapText="1"/>
      <protection locked="0"/>
    </xf>
    <xf numFmtId="0" fontId="65" fillId="2" borderId="0" xfId="0" applyFont="1" applyFill="1" applyBorder="1" applyAlignment="1" applyProtection="1">
      <alignment horizontal="right" vertical="center" wrapText="1"/>
      <protection locked="0"/>
    </xf>
    <xf numFmtId="170" fontId="63" fillId="0" borderId="0" xfId="3" applyNumberFormat="1" applyFont="1" applyFill="1" applyBorder="1" applyAlignment="1">
      <alignment horizontal="right" vertical="center" wrapText="1"/>
    </xf>
    <xf numFmtId="0" fontId="60" fillId="13" borderId="20" xfId="0" applyFont="1" applyFill="1" applyBorder="1" applyAlignment="1">
      <alignment vertical="center" wrapText="1"/>
    </xf>
    <xf numFmtId="170" fontId="60" fillId="13" borderId="20" xfId="3" applyNumberFormat="1" applyFont="1" applyFill="1" applyBorder="1" applyAlignment="1">
      <alignment horizontal="right" vertical="center" wrapText="1"/>
    </xf>
    <xf numFmtId="170" fontId="58" fillId="0" borderId="0" xfId="3" applyNumberFormat="1" applyFont="1" applyFill="1" applyBorder="1" applyAlignment="1">
      <alignment horizontal="right" vertical="center" wrapText="1"/>
    </xf>
    <xf numFmtId="0" fontId="62" fillId="0" borderId="44" xfId="0" applyFont="1" applyBorder="1" applyAlignment="1" applyProtection="1">
      <alignment vertical="center"/>
      <protection locked="0"/>
    </xf>
    <xf numFmtId="170" fontId="58" fillId="0" borderId="44" xfId="3" applyNumberFormat="1" applyFont="1" applyFill="1" applyBorder="1" applyAlignment="1">
      <alignment vertical="center" wrapText="1"/>
    </xf>
    <xf numFmtId="170" fontId="59" fillId="10" borderId="44" xfId="3" applyNumberFormat="1" applyFont="1" applyFill="1" applyBorder="1" applyAlignment="1">
      <alignment vertical="center" wrapText="1"/>
    </xf>
    <xf numFmtId="170" fontId="58" fillId="0" borderId="44" xfId="3" applyNumberFormat="1" applyFont="1" applyFill="1" applyBorder="1" applyAlignment="1">
      <alignment horizontal="right" vertical="center" wrapText="1"/>
    </xf>
    <xf numFmtId="0" fontId="62" fillId="0" borderId="0" xfId="0" applyFont="1" applyBorder="1" applyAlignment="1" applyProtection="1">
      <alignment horizontal="right" vertical="center"/>
      <protection locked="0"/>
    </xf>
    <xf numFmtId="0" fontId="55" fillId="0" borderId="45" xfId="0" applyFont="1" applyBorder="1" applyAlignment="1">
      <alignment vertical="center" wrapText="1"/>
    </xf>
    <xf numFmtId="166" fontId="62" fillId="0" borderId="0" xfId="3" applyFont="1" applyBorder="1" applyAlignment="1" applyProtection="1">
      <alignment horizontal="right" vertical="center"/>
      <protection locked="0"/>
    </xf>
    <xf numFmtId="171" fontId="63" fillId="0" borderId="0" xfId="3" applyNumberFormat="1" applyFont="1" applyFill="1" applyBorder="1" applyAlignment="1">
      <alignment horizontal="right" vertical="center" wrapText="1"/>
    </xf>
    <xf numFmtId="0" fontId="66" fillId="0" borderId="21" xfId="0" applyFont="1" applyBorder="1" applyAlignment="1">
      <alignment horizontal="right" vertical="center"/>
    </xf>
    <xf numFmtId="171" fontId="66" fillId="0" borderId="21" xfId="3" applyNumberFormat="1" applyFont="1" applyBorder="1" applyAlignment="1">
      <alignment vertical="center"/>
    </xf>
    <xf numFmtId="0" fontId="5" fillId="0" borderId="0" xfId="0" applyFont="1" applyFill="1" applyBorder="1" applyAlignment="1" applyProtection="1">
      <alignment horizontal="left" vertical="center" wrapText="1"/>
      <protection locked="0"/>
    </xf>
    <xf numFmtId="170" fontId="59" fillId="10" borderId="43" xfId="3" applyNumberFormat="1" applyFont="1" applyFill="1" applyBorder="1" applyAlignment="1">
      <alignment vertical="center" wrapText="1"/>
    </xf>
    <xf numFmtId="0" fontId="67" fillId="0" borderId="43" xfId="0" applyFont="1" applyFill="1" applyBorder="1" applyAlignment="1">
      <alignment vertical="center" wrapText="1"/>
    </xf>
    <xf numFmtId="0" fontId="67" fillId="0" borderId="46" xfId="0" applyFont="1" applyFill="1" applyBorder="1" applyAlignment="1">
      <alignment vertical="center" wrapText="1"/>
    </xf>
    <xf numFmtId="170" fontId="58" fillId="0" borderId="46" xfId="3" applyNumberFormat="1" applyFont="1" applyFill="1" applyBorder="1" applyAlignment="1">
      <alignment vertical="center" wrapText="1"/>
    </xf>
    <xf numFmtId="0" fontId="60" fillId="0" borderId="0" xfId="0" applyFont="1" applyFill="1" applyBorder="1" applyAlignment="1">
      <alignment vertical="center" wrapText="1"/>
    </xf>
    <xf numFmtId="170" fontId="60" fillId="0" borderId="0" xfId="3" applyNumberFormat="1" applyFont="1" applyFill="1" applyBorder="1" applyAlignment="1">
      <alignment horizontal="right" vertical="center" wrapText="1"/>
    </xf>
    <xf numFmtId="0" fontId="69" fillId="0" borderId="0" xfId="0" applyFont="1" applyFill="1" applyBorder="1" applyAlignment="1">
      <alignment horizontal="right" vertical="center" wrapText="1"/>
    </xf>
    <xf numFmtId="170" fontId="69" fillId="0" borderId="0" xfId="3" applyNumberFormat="1" applyFont="1" applyFill="1" applyBorder="1" applyAlignment="1">
      <alignment horizontal="right" vertical="center" wrapText="1"/>
    </xf>
    <xf numFmtId="170" fontId="59" fillId="10" borderId="46" xfId="3" applyNumberFormat="1" applyFont="1" applyFill="1" applyBorder="1" applyAlignment="1">
      <alignment vertical="center" wrapText="1"/>
    </xf>
    <xf numFmtId="0" fontId="67" fillId="0" borderId="47" xfId="0" applyFont="1" applyFill="1" applyBorder="1" applyAlignment="1">
      <alignment vertical="center" wrapText="1"/>
    </xf>
    <xf numFmtId="170" fontId="58" fillId="0" borderId="47" xfId="3" applyNumberFormat="1" applyFont="1" applyFill="1" applyBorder="1" applyAlignment="1">
      <alignment vertical="center" wrapText="1"/>
    </xf>
    <xf numFmtId="170" fontId="59" fillId="10" borderId="47" xfId="3" applyNumberFormat="1" applyFont="1" applyFill="1" applyBorder="1" applyAlignment="1">
      <alignment vertical="center" wrapText="1"/>
    </xf>
    <xf numFmtId="166" fontId="70" fillId="0" borderId="0" xfId="3" applyFont="1"/>
    <xf numFmtId="0" fontId="65" fillId="14" borderId="2" xfId="0" applyFont="1" applyFill="1" applyBorder="1" applyAlignment="1" applyProtection="1">
      <alignment horizontal="right" vertical="center" wrapText="1"/>
      <protection locked="0"/>
    </xf>
    <xf numFmtId="166" fontId="39" fillId="0" borderId="0" xfId="3" applyFont="1"/>
    <xf numFmtId="166" fontId="70" fillId="0" borderId="0" xfId="3" applyFont="1" applyAlignment="1">
      <alignment wrapText="1"/>
    </xf>
    <xf numFmtId="0" fontId="65" fillId="15" borderId="2" xfId="0" applyFont="1" applyFill="1" applyBorder="1" applyAlignment="1" applyProtection="1">
      <alignment horizontal="right" vertical="center" wrapText="1"/>
      <protection locked="0"/>
    </xf>
    <xf numFmtId="0" fontId="65" fillId="16" borderId="2" xfId="0" applyFont="1" applyFill="1" applyBorder="1" applyAlignment="1" applyProtection="1">
      <alignment horizontal="right" vertical="center" wrapText="1"/>
      <protection locked="0"/>
    </xf>
    <xf numFmtId="0" fontId="65" fillId="17" borderId="2" xfId="0" applyFont="1" applyFill="1" applyBorder="1" applyAlignment="1" applyProtection="1">
      <alignment horizontal="right" vertical="center" wrapText="1"/>
      <protection locked="0"/>
    </xf>
    <xf numFmtId="0" fontId="67" fillId="11" borderId="47" xfId="0" applyFont="1" applyFill="1" applyBorder="1" applyAlignment="1">
      <alignment vertical="center" wrapText="1"/>
    </xf>
    <xf numFmtId="170" fontId="58" fillId="11" borderId="47" xfId="3" applyNumberFormat="1" applyFont="1" applyFill="1" applyBorder="1" applyAlignment="1">
      <alignment vertical="center" wrapText="1"/>
    </xf>
    <xf numFmtId="170" fontId="59" fillId="11" borderId="47" xfId="3" applyNumberFormat="1" applyFont="1" applyFill="1" applyBorder="1" applyAlignment="1">
      <alignment vertical="center" wrapText="1"/>
    </xf>
    <xf numFmtId="0" fontId="67" fillId="11" borderId="43" xfId="0" applyFont="1" applyFill="1" applyBorder="1" applyAlignment="1">
      <alignment vertical="center" wrapText="1"/>
    </xf>
    <xf numFmtId="170" fontId="58" fillId="11" borderId="43" xfId="3" applyNumberFormat="1" applyFont="1" applyFill="1" applyBorder="1" applyAlignment="1">
      <alignment vertical="center" wrapText="1"/>
    </xf>
    <xf numFmtId="170" fontId="59" fillId="11" borderId="43" xfId="3" applyNumberFormat="1" applyFont="1" applyFill="1" applyBorder="1" applyAlignment="1">
      <alignment vertical="center" wrapText="1"/>
    </xf>
    <xf numFmtId="0" fontId="67" fillId="11" borderId="46" xfId="0" applyFont="1" applyFill="1" applyBorder="1" applyAlignment="1">
      <alignment vertical="center" wrapText="1"/>
    </xf>
    <xf numFmtId="170" fontId="58" fillId="11" borderId="46" xfId="3" applyNumberFormat="1" applyFont="1" applyFill="1" applyBorder="1" applyAlignment="1">
      <alignment vertical="center" wrapText="1"/>
    </xf>
    <xf numFmtId="170" fontId="59" fillId="11" borderId="46" xfId="3" applyNumberFormat="1" applyFont="1" applyFill="1" applyBorder="1" applyAlignment="1">
      <alignment vertical="center" wrapText="1"/>
    </xf>
    <xf numFmtId="0" fontId="67" fillId="0" borderId="50" xfId="0" applyFont="1" applyFill="1" applyBorder="1" applyAlignment="1">
      <alignment vertical="center" wrapText="1"/>
    </xf>
    <xf numFmtId="0" fontId="67" fillId="0" borderId="1" xfId="0" applyFont="1" applyFill="1" applyBorder="1" applyAlignment="1">
      <alignment vertical="center" wrapText="1"/>
    </xf>
    <xf numFmtId="0" fontId="67" fillId="0" borderId="51" xfId="0" applyFont="1" applyFill="1" applyBorder="1" applyAlignment="1">
      <alignment vertical="center" wrapText="1"/>
    </xf>
    <xf numFmtId="0" fontId="67" fillId="0" borderId="53" xfId="0" applyFont="1" applyFill="1" applyBorder="1" applyAlignment="1">
      <alignment vertical="center" wrapText="1"/>
    </xf>
    <xf numFmtId="0" fontId="68" fillId="0" borderId="3" xfId="0" applyFont="1" applyFill="1" applyBorder="1" applyAlignment="1">
      <alignment vertical="center" wrapText="1"/>
    </xf>
    <xf numFmtId="0" fontId="68" fillId="0" borderId="52" xfId="0" applyFont="1" applyFill="1" applyBorder="1" applyAlignment="1">
      <alignment vertical="center" wrapText="1"/>
    </xf>
    <xf numFmtId="0" fontId="68" fillId="0" borderId="54" xfId="0" applyFont="1" applyFill="1" applyBorder="1" applyAlignment="1">
      <alignment vertical="center" wrapText="1"/>
    </xf>
    <xf numFmtId="171" fontId="58" fillId="0" borderId="47" xfId="3" applyNumberFormat="1" applyFont="1" applyFill="1" applyBorder="1" applyAlignment="1">
      <alignment vertical="center" wrapText="1"/>
    </xf>
    <xf numFmtId="171" fontId="58" fillId="0" borderId="43" xfId="3" applyNumberFormat="1" applyFont="1" applyFill="1" applyBorder="1" applyAlignment="1">
      <alignment vertical="center" wrapText="1"/>
    </xf>
    <xf numFmtId="171" fontId="58" fillId="0" borderId="46" xfId="3" applyNumberFormat="1" applyFont="1" applyFill="1" applyBorder="1" applyAlignment="1">
      <alignment vertical="center" wrapText="1"/>
    </xf>
    <xf numFmtId="166" fontId="6" fillId="10" borderId="0" xfId="3" applyFont="1" applyFill="1" applyAlignment="1" applyProtection="1">
      <alignment vertical="center" wrapText="1"/>
      <protection locked="0"/>
    </xf>
    <xf numFmtId="166" fontId="70" fillId="10" borderId="0" xfId="3" applyFont="1" applyFill="1"/>
    <xf numFmtId="166" fontId="70" fillId="10" borderId="0" xfId="3" applyFont="1" applyFill="1" applyAlignment="1">
      <alignment horizontal="right"/>
    </xf>
    <xf numFmtId="166" fontId="70" fillId="0" borderId="0" xfId="3" applyFont="1" applyAlignment="1">
      <alignment horizontal="right"/>
    </xf>
    <xf numFmtId="0" fontId="65" fillId="18" borderId="2" xfId="0" applyFont="1" applyFill="1" applyBorder="1" applyAlignment="1" applyProtection="1">
      <alignment horizontal="right" vertical="center" wrapText="1"/>
      <protection locked="0"/>
    </xf>
    <xf numFmtId="0" fontId="65" fillId="2" borderId="44" xfId="0" applyFont="1" applyFill="1" applyBorder="1" applyAlignment="1" applyProtection="1">
      <alignment horizontal="left" vertical="center" wrapText="1"/>
      <protection locked="0"/>
    </xf>
    <xf numFmtId="0" fontId="65" fillId="2" borderId="44" xfId="0" applyFont="1" applyFill="1" applyBorder="1" applyAlignment="1" applyProtection="1">
      <alignment horizontal="right" vertical="center" wrapText="1"/>
      <protection locked="0"/>
    </xf>
    <xf numFmtId="0" fontId="70" fillId="0" borderId="0" xfId="0" applyFont="1"/>
    <xf numFmtId="0" fontId="74" fillId="12" borderId="0" xfId="0" applyFont="1" applyFill="1"/>
    <xf numFmtId="0" fontId="66" fillId="12" borderId="0" xfId="0" applyFont="1" applyFill="1"/>
    <xf numFmtId="0" fontId="70" fillId="0" borderId="0" xfId="0" quotePrefix="1" applyFont="1" applyAlignment="1">
      <alignment horizontal="left" vertical="center" wrapText="1"/>
    </xf>
    <xf numFmtId="0" fontId="70" fillId="0" borderId="0" xfId="0" quotePrefix="1" applyFont="1" applyAlignment="1">
      <alignment vertical="center" wrapText="1"/>
    </xf>
    <xf numFmtId="0" fontId="71" fillId="0" borderId="0" xfId="0" applyFont="1"/>
    <xf numFmtId="0" fontId="75" fillId="0" borderId="0" xfId="0" applyFont="1"/>
    <xf numFmtId="0" fontId="76" fillId="0" borderId="0" xfId="0" applyFont="1"/>
    <xf numFmtId="0" fontId="54" fillId="0" borderId="0" xfId="0" applyFont="1"/>
    <xf numFmtId="0" fontId="80" fillId="0" borderId="0" xfId="0" applyFont="1" applyFill="1"/>
    <xf numFmtId="0" fontId="81" fillId="10" borderId="55" xfId="0" applyFont="1" applyFill="1" applyBorder="1" applyAlignment="1">
      <alignment vertical="center" wrapText="1"/>
    </xf>
    <xf numFmtId="171" fontId="59" fillId="10" borderId="55" xfId="3" applyNumberFormat="1" applyFont="1" applyFill="1" applyBorder="1" applyAlignment="1">
      <alignment vertical="center" wrapText="1"/>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43" fontId="2" fillId="0" borderId="0" xfId="0" applyNumberFormat="1" applyFont="1" applyAlignment="1" applyProtection="1">
      <alignment vertical="center"/>
      <protection locked="0"/>
    </xf>
    <xf numFmtId="169" fontId="35" fillId="0" borderId="0" xfId="0" applyNumberFormat="1" applyFont="1" applyAlignment="1">
      <alignment horizontal="right" vertical="center" wrapText="1"/>
    </xf>
    <xf numFmtId="170" fontId="58" fillId="10" borderId="43" xfId="3" applyNumberFormat="1" applyFont="1" applyFill="1" applyBorder="1" applyAlignment="1">
      <alignment vertical="center" wrapText="1"/>
    </xf>
    <xf numFmtId="170" fontId="58" fillId="10" borderId="46" xfId="3" applyNumberFormat="1" applyFont="1" applyFill="1" applyBorder="1" applyAlignment="1">
      <alignment vertical="center" wrapText="1"/>
    </xf>
    <xf numFmtId="172" fontId="0" fillId="0" borderId="0" xfId="0" applyNumberFormat="1"/>
    <xf numFmtId="0" fontId="70" fillId="0" borderId="0" xfId="0" quotePrefix="1" applyFont="1" applyAlignment="1">
      <alignment horizontal="left" vertical="center" wrapText="1"/>
    </xf>
    <xf numFmtId="0" fontId="75" fillId="0" borderId="0" xfId="0" quotePrefix="1" applyFont="1" applyAlignment="1">
      <alignment horizontal="left" vertical="center" wrapText="1"/>
    </xf>
    <xf numFmtId="0" fontId="5" fillId="12" borderId="13" xfId="0" applyFont="1" applyFill="1" applyBorder="1" applyAlignment="1" applyProtection="1">
      <alignment horizontal="center" vertical="center" wrapText="1"/>
      <protection locked="0"/>
    </xf>
    <xf numFmtId="0" fontId="5" fillId="12" borderId="30" xfId="0" applyFont="1" applyFill="1" applyBorder="1" applyAlignment="1" applyProtection="1">
      <alignment horizontal="center" vertical="center" wrapText="1"/>
      <protection locked="0"/>
    </xf>
    <xf numFmtId="0" fontId="5" fillId="12" borderId="13" xfId="0" applyFont="1" applyFill="1" applyBorder="1" applyAlignment="1" applyProtection="1">
      <alignment horizontal="center" vertical="center"/>
      <protection locked="0"/>
    </xf>
    <xf numFmtId="0" fontId="67" fillId="9" borderId="7" xfId="0" applyFont="1" applyFill="1" applyBorder="1" applyAlignment="1">
      <alignment horizontal="left" vertical="center" wrapText="1"/>
    </xf>
    <xf numFmtId="0" fontId="67" fillId="9" borderId="17" xfId="0" applyFont="1" applyFill="1" applyBorder="1" applyAlignment="1">
      <alignment horizontal="left" vertical="center" wrapText="1"/>
    </xf>
    <xf numFmtId="0" fontId="58" fillId="0" borderId="47"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36" xfId="0" applyFont="1" applyFill="1" applyBorder="1" applyAlignment="1">
      <alignment horizontal="left" vertical="center" wrapText="1"/>
    </xf>
    <xf numFmtId="0" fontId="58" fillId="0" borderId="48" xfId="0" applyFont="1" applyFill="1" applyBorder="1" applyAlignment="1">
      <alignment horizontal="left" vertical="center" wrapText="1"/>
    </xf>
    <xf numFmtId="0" fontId="62" fillId="0" borderId="47" xfId="0" applyFont="1" applyBorder="1" applyAlignment="1" applyProtection="1">
      <alignment horizontal="left" vertical="center"/>
      <protection locked="0"/>
    </xf>
    <xf numFmtId="0" fontId="62" fillId="0" borderId="0" xfId="0" applyFont="1" applyBorder="1" applyAlignment="1" applyProtection="1">
      <alignment horizontal="left" vertical="center"/>
      <protection locked="0"/>
    </xf>
    <xf numFmtId="0" fontId="62" fillId="0" borderId="36" xfId="0" applyFont="1" applyBorder="1" applyAlignment="1" applyProtection="1">
      <alignment horizontal="left" vertical="center"/>
      <protection locked="0"/>
    </xf>
    <xf numFmtId="0" fontId="62" fillId="0" borderId="48" xfId="0" applyFont="1" applyBorder="1" applyAlignment="1" applyProtection="1">
      <alignment horizontal="left" vertical="center"/>
      <protection locked="0"/>
    </xf>
    <xf numFmtId="0" fontId="62" fillId="0" borderId="49" xfId="0" applyFont="1" applyBorder="1" applyAlignment="1" applyProtection="1">
      <alignment horizontal="left" vertical="center"/>
      <protection locked="0"/>
    </xf>
    <xf numFmtId="0" fontId="60" fillId="0" borderId="20" xfId="0" applyFont="1" applyFill="1" applyBorder="1" applyAlignment="1">
      <alignment horizontal="left" vertical="center" wrapText="1"/>
    </xf>
    <xf numFmtId="0" fontId="60" fillId="11" borderId="47" xfId="0" applyFont="1" applyFill="1" applyBorder="1" applyAlignment="1">
      <alignment horizontal="left" vertical="center" wrapText="1"/>
    </xf>
    <xf numFmtId="0" fontId="60" fillId="11" borderId="0" xfId="0" applyFont="1" applyFill="1" applyBorder="1" applyAlignment="1">
      <alignment horizontal="left" vertical="center" wrapText="1"/>
    </xf>
    <xf numFmtId="0" fontId="60" fillId="11" borderId="36" xfId="0" applyFont="1" applyFill="1" applyBorder="1" applyAlignment="1">
      <alignment horizontal="left" vertical="center" wrapText="1"/>
    </xf>
    <xf numFmtId="0" fontId="62" fillId="0" borderId="0" xfId="0" applyFont="1" applyBorder="1" applyAlignment="1" applyProtection="1">
      <alignment horizontal="center" vertical="center"/>
      <protection locked="0"/>
    </xf>
    <xf numFmtId="0" fontId="62" fillId="0" borderId="36" xfId="0" applyFont="1" applyBorder="1" applyAlignment="1" applyProtection="1">
      <alignment horizontal="center" vertical="center"/>
      <protection locked="0"/>
    </xf>
    <xf numFmtId="0" fontId="37" fillId="0" borderId="4"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0" fillId="0" borderId="15" xfId="0" applyBorder="1" applyAlignment="1">
      <alignment horizontal="left"/>
    </xf>
    <xf numFmtId="0" fontId="29" fillId="7" borderId="15" xfId="0" applyFont="1" applyFill="1" applyBorder="1" applyAlignment="1">
      <alignment horizontal="center" vertical="top" wrapText="1"/>
    </xf>
    <xf numFmtId="0" fontId="30" fillId="0" borderId="15" xfId="0" applyFont="1" applyBorder="1" applyAlignment="1">
      <alignment horizontal="left"/>
    </xf>
    <xf numFmtId="0" fontId="0" fillId="0" borderId="15" xfId="0" applyBorder="1" applyAlignment="1">
      <alignment horizontal="left" vertical="top" wrapText="1"/>
    </xf>
    <xf numFmtId="0" fontId="0" fillId="0" borderId="15" xfId="0" applyBorder="1" applyAlignment="1">
      <alignment horizontal="left" vertical="top"/>
    </xf>
    <xf numFmtId="0" fontId="33" fillId="0" borderId="0" xfId="0" applyFont="1" applyAlignment="1">
      <alignment horizontal="left" vertical="top" wrapText="1"/>
    </xf>
    <xf numFmtId="0" fontId="24" fillId="6" borderId="0" xfId="0" applyFont="1" applyFill="1" applyAlignment="1">
      <alignment vertical="center" wrapText="1"/>
    </xf>
    <xf numFmtId="0" fontId="34" fillId="0" borderId="0" xfId="0" applyFont="1" applyAlignment="1">
      <alignment horizontal="left" vertical="center" wrapText="1"/>
    </xf>
    <xf numFmtId="0" fontId="19" fillId="0" borderId="0" xfId="0" applyFont="1" applyAlignment="1">
      <alignment horizontal="left" vertical="center" wrapText="1"/>
    </xf>
    <xf numFmtId="0" fontId="19" fillId="4" borderId="0" xfId="0" applyFont="1" applyFill="1" applyAlignment="1">
      <alignment horizontal="left" vertical="center" wrapText="1"/>
    </xf>
    <xf numFmtId="0" fontId="40"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247650</xdr:colOff>
      <xdr:row>32</xdr:row>
      <xdr:rowOff>152401</xdr:rowOff>
    </xdr:from>
    <xdr:to>
      <xdr:col>8</xdr:col>
      <xdr:colOff>3152775</xdr:colOff>
      <xdr:row>36</xdr:row>
      <xdr:rowOff>161925</xdr:rowOff>
    </xdr:to>
    <xdr:sp macro="" textlink="">
      <xdr:nvSpPr>
        <xdr:cNvPr id="2" name="TextBox 1">
          <a:extLst>
            <a:ext uri="{FF2B5EF4-FFF2-40B4-BE49-F238E27FC236}">
              <a16:creationId xmlns:a16="http://schemas.microsoft.com/office/drawing/2014/main" id="{76D16BE7-FB42-4571-9C3F-3DE7D2BD8E7B}"/>
            </a:ext>
          </a:extLst>
        </xdr:cNvPr>
        <xdr:cNvSpPr txBox="1"/>
      </xdr:nvSpPr>
      <xdr:spPr>
        <a:xfrm>
          <a:off x="5829300" y="8391526"/>
          <a:ext cx="3800475" cy="84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mn-lt"/>
              <a:ea typeface="+mn-ea"/>
              <a:cs typeface="+mn-cs"/>
            </a:rPr>
            <a:t>NOTE: </a:t>
          </a:r>
          <a:endParaRPr lang="en-AU" sz="9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aseline="0">
              <a:solidFill>
                <a:schemeClr val="dk1"/>
              </a:solidFill>
              <a:effectLst/>
              <a:latin typeface="+mn-lt"/>
              <a:ea typeface="+mn-ea"/>
              <a:cs typeface="+mn-cs"/>
            </a:rPr>
            <a:t>This table is populated using rows 11-22 and 25-28 of the Component 1 tab. Please ensure that if you include further tabs that the source for this table in 'FORMULAS FTE summary ' tab is updated</a:t>
          </a:r>
        </a:p>
        <a:p>
          <a:pPr marL="0" marR="0" lvl="0" indent="0" defTabSz="914400" eaLnBrk="1" fontAlgn="auto" latinLnBrk="0" hangingPunct="1">
            <a:lnSpc>
              <a:spcPct val="100000"/>
            </a:lnSpc>
            <a:spcBef>
              <a:spcPts val="0"/>
            </a:spcBef>
            <a:spcAft>
              <a:spcPts val="0"/>
            </a:spcAft>
            <a:buClrTx/>
            <a:buSzTx/>
            <a:buFontTx/>
            <a:buNone/>
            <a:tabLst/>
            <a:defRPr/>
          </a:pPr>
          <a:endParaRPr lang="en-AU" sz="900"/>
        </a:p>
      </xdr:txBody>
    </xdr:sp>
    <xdr:clientData/>
  </xdr:twoCellAnchor>
  <xdr:twoCellAnchor>
    <xdr:from>
      <xdr:col>8</xdr:col>
      <xdr:colOff>76200</xdr:colOff>
      <xdr:row>5</xdr:row>
      <xdr:rowOff>28575</xdr:rowOff>
    </xdr:from>
    <xdr:to>
      <xdr:col>12</xdr:col>
      <xdr:colOff>209550</xdr:colOff>
      <xdr:row>6</xdr:row>
      <xdr:rowOff>104775</xdr:rowOff>
    </xdr:to>
    <xdr:sp macro="" textlink="">
      <xdr:nvSpPr>
        <xdr:cNvPr id="3" name="TextBox 2">
          <a:extLst>
            <a:ext uri="{FF2B5EF4-FFF2-40B4-BE49-F238E27FC236}">
              <a16:creationId xmlns:a16="http://schemas.microsoft.com/office/drawing/2014/main" id="{95825009-454C-4D66-BE0D-807FDA10C9F5}"/>
            </a:ext>
          </a:extLst>
        </xdr:cNvPr>
        <xdr:cNvSpPr txBox="1"/>
      </xdr:nvSpPr>
      <xdr:spPr>
        <a:xfrm>
          <a:off x="6553200" y="1819275"/>
          <a:ext cx="53911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mn-lt"/>
              <a:ea typeface="+mn-ea"/>
              <a:cs typeface="+mn-cs"/>
            </a:rPr>
            <a:t>NOTE: </a:t>
          </a:r>
          <a:endParaRPr lang="en-AU" sz="9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aseline="0">
              <a:solidFill>
                <a:schemeClr val="dk1"/>
              </a:solidFill>
              <a:effectLst/>
              <a:latin typeface="+mn-lt"/>
              <a:ea typeface="+mn-ea"/>
              <a:cs typeface="+mn-cs"/>
            </a:rPr>
            <a:t>If these cells appear red there is at least one expenditure line of your bid that does not have the column E (PB Functional category) populated . This should be rectified where possible</a:t>
          </a:r>
          <a:endParaRPr lang="en-AU"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9</xdr:row>
      <xdr:rowOff>38100</xdr:rowOff>
    </xdr:from>
    <xdr:to>
      <xdr:col>10</xdr:col>
      <xdr:colOff>466725</xdr:colOff>
      <xdr:row>19</xdr:row>
      <xdr:rowOff>19050</xdr:rowOff>
    </xdr:to>
    <xdr:sp macro="" textlink="">
      <xdr:nvSpPr>
        <xdr:cNvPr id="2" name="TextBox 1">
          <a:extLst>
            <a:ext uri="{FF2B5EF4-FFF2-40B4-BE49-F238E27FC236}">
              <a16:creationId xmlns:a16="http://schemas.microsoft.com/office/drawing/2014/main" id="{78F1FD9C-B5A1-42F1-9670-6771888A6162}"/>
            </a:ext>
          </a:extLst>
        </xdr:cNvPr>
        <xdr:cNvSpPr txBox="1"/>
      </xdr:nvSpPr>
      <xdr:spPr>
        <a:xfrm>
          <a:off x="9448800" y="876300"/>
          <a:ext cx="38004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mn-lt"/>
              <a:ea typeface="+mn-ea"/>
              <a:cs typeface="+mn-cs"/>
            </a:rPr>
            <a:t>TIPS: </a:t>
          </a:r>
          <a:endParaRPr lang="en-AU" sz="9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aseline="0">
              <a:solidFill>
                <a:schemeClr val="dk1"/>
              </a:solidFill>
              <a:effectLst/>
              <a:latin typeface="+mn-lt"/>
              <a:ea typeface="+mn-ea"/>
              <a:cs typeface="+mn-cs"/>
            </a:rPr>
            <a:t>Numbers from the costing sheets will automatically populate this summary, hence no manual input is needed in this tab unless the bid contains more than five components.</a:t>
          </a:r>
          <a:endParaRPr lang="en-AU"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900"/>
        </a:p>
        <a:p>
          <a:pPr marL="0" marR="0" lvl="0" indent="0" defTabSz="914400" eaLnBrk="1" fontAlgn="auto" latinLnBrk="0" hangingPunct="1">
            <a:lnSpc>
              <a:spcPct val="100000"/>
            </a:lnSpc>
            <a:spcBef>
              <a:spcPts val="0"/>
            </a:spcBef>
            <a:spcAft>
              <a:spcPts val="0"/>
            </a:spcAft>
            <a:buClrTx/>
            <a:buSzTx/>
            <a:buFontTx/>
            <a:buNone/>
            <a:tabLst/>
            <a:defRPr/>
          </a:pPr>
          <a:r>
            <a:rPr lang="en-AU" sz="900"/>
            <a:t>When completing costing</a:t>
          </a:r>
          <a:r>
            <a:rPr lang="en-AU" sz="900" baseline="0"/>
            <a:t> sheets, please fill out one costing tab per component.</a:t>
          </a:r>
        </a:p>
        <a:p>
          <a:pPr marL="0" marR="0" lvl="0" indent="0" defTabSz="914400" eaLnBrk="1" fontAlgn="auto" latinLnBrk="0" hangingPunct="1">
            <a:lnSpc>
              <a:spcPct val="100000"/>
            </a:lnSpc>
            <a:spcBef>
              <a:spcPts val="0"/>
            </a:spcBef>
            <a:spcAft>
              <a:spcPts val="0"/>
            </a:spcAft>
            <a:buClrTx/>
            <a:buSzTx/>
            <a:buFontTx/>
            <a:buNone/>
            <a:tabLst/>
            <a:defRPr/>
          </a:pPr>
          <a:endParaRPr lang="en-AU" sz="900"/>
        </a:p>
        <a:p>
          <a:pPr marL="0" marR="0" lvl="0" indent="0" defTabSz="914400" eaLnBrk="1" fontAlgn="auto" latinLnBrk="0" hangingPunct="1">
            <a:lnSpc>
              <a:spcPct val="100000"/>
            </a:lnSpc>
            <a:spcBef>
              <a:spcPts val="0"/>
            </a:spcBef>
            <a:spcAft>
              <a:spcPts val="0"/>
            </a:spcAft>
            <a:buClrTx/>
            <a:buSzTx/>
            <a:buFontTx/>
            <a:buNone/>
            <a:tabLst/>
            <a:defRPr/>
          </a:pPr>
          <a:r>
            <a:rPr lang="en-AU" sz="900"/>
            <a:t>Please copy</a:t>
          </a:r>
          <a:r>
            <a:rPr lang="en-AU" sz="900" baseline="0"/>
            <a:t> numbers from this summary into the summary table in section 5.2 of the short form business case template.</a:t>
          </a:r>
          <a:endParaRPr lang="en-AU" sz="900"/>
        </a:p>
        <a:p>
          <a:endParaRPr lang="en-AU" sz="900"/>
        </a:p>
        <a:p>
          <a:r>
            <a:rPr lang="en-AU" sz="900"/>
            <a:t>NOTE:</a:t>
          </a:r>
          <a:r>
            <a:rPr lang="en-AU" sz="900" baseline="0"/>
            <a:t> This summary will not work for more than five components. If you wish to include more components, please copy and rename one of the costing sheets and add rows into the summary with formulas consistent with the other components.</a:t>
          </a:r>
          <a:endParaRPr lang="en-AU" sz="900"/>
        </a:p>
      </xdr:txBody>
    </xdr:sp>
    <xdr:clientData/>
  </xdr:twoCellAnchor>
  <xdr:twoCellAnchor>
    <xdr:from>
      <xdr:col>8</xdr:col>
      <xdr:colOff>220756</xdr:colOff>
      <xdr:row>88</xdr:row>
      <xdr:rowOff>81803</xdr:rowOff>
    </xdr:from>
    <xdr:to>
      <xdr:col>9</xdr:col>
      <xdr:colOff>3377453</xdr:colOff>
      <xdr:row>91</xdr:row>
      <xdr:rowOff>123265</xdr:rowOff>
    </xdr:to>
    <xdr:sp macro="" textlink="">
      <xdr:nvSpPr>
        <xdr:cNvPr id="3" name="TextBox 2">
          <a:extLst>
            <a:ext uri="{FF2B5EF4-FFF2-40B4-BE49-F238E27FC236}">
              <a16:creationId xmlns:a16="http://schemas.microsoft.com/office/drawing/2014/main" id="{54138D92-139B-4001-85F7-7200E96BDCEF}"/>
            </a:ext>
          </a:extLst>
        </xdr:cNvPr>
        <xdr:cNvSpPr txBox="1"/>
      </xdr:nvSpPr>
      <xdr:spPr>
        <a:xfrm>
          <a:off x="9163050" y="18123274"/>
          <a:ext cx="4120403" cy="680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mn-lt"/>
              <a:ea typeface="+mn-ea"/>
              <a:cs typeface="+mn-cs"/>
            </a:rPr>
            <a:t>NOTE: </a:t>
          </a:r>
          <a:endParaRPr lang="en-AU" sz="9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aseline="0">
              <a:solidFill>
                <a:schemeClr val="dk1"/>
              </a:solidFill>
              <a:effectLst/>
              <a:latin typeface="+mn-lt"/>
              <a:ea typeface="+mn-ea"/>
              <a:cs typeface="+mn-cs"/>
            </a:rPr>
            <a:t>This table is populated using rows 11-22 and 25-28 of the Component 1 tab. Please ensure that if you include further tabs that the source for this table in 'FORMULAS FTE summary ' tab is updated</a:t>
          </a:r>
        </a:p>
        <a:p>
          <a:pPr marL="0" marR="0" lvl="0" indent="0" defTabSz="914400" eaLnBrk="1" fontAlgn="auto" latinLnBrk="0" hangingPunct="1">
            <a:lnSpc>
              <a:spcPct val="100000"/>
            </a:lnSpc>
            <a:spcBef>
              <a:spcPts val="0"/>
            </a:spcBef>
            <a:spcAft>
              <a:spcPts val="0"/>
            </a:spcAft>
            <a:buClrTx/>
            <a:buSzTx/>
            <a:buFontTx/>
            <a:buNone/>
            <a:tabLst/>
            <a:defRPr/>
          </a:pPr>
          <a:endParaRPr lang="en-AU"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81642</xdr:colOff>
      <xdr:row>29</xdr:row>
      <xdr:rowOff>108857</xdr:rowOff>
    </xdr:from>
    <xdr:to>
      <xdr:col>1</xdr:col>
      <xdr:colOff>4408715</xdr:colOff>
      <xdr:row>36</xdr:row>
      <xdr:rowOff>13606</xdr:rowOff>
    </xdr:to>
    <xdr:sp macro="" textlink="">
      <xdr:nvSpPr>
        <xdr:cNvPr id="1889" name="TextBox 5">
          <a:extLst>
            <a:ext uri="{FF2B5EF4-FFF2-40B4-BE49-F238E27FC236}">
              <a16:creationId xmlns:a16="http://schemas.microsoft.com/office/drawing/2014/main" id="{D3FD0687-28D2-4FDC-8B7F-8D88F6E85615}"/>
            </a:ext>
          </a:extLst>
        </xdr:cNvPr>
        <xdr:cNvSpPr txBox="1"/>
      </xdr:nvSpPr>
      <xdr:spPr>
        <a:xfrm>
          <a:off x="81642" y="8763000"/>
          <a:ext cx="4449537"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baseline="0">
              <a:solidFill>
                <a:schemeClr val="dk1"/>
              </a:solidFill>
              <a:effectLst/>
              <a:latin typeface="+mn-lt"/>
              <a:ea typeface="+mn-ea"/>
              <a:cs typeface="+mn-cs"/>
            </a:rPr>
            <a:t>CAM costs are automated based on staffing input (VPS and non-VPS). Once-off fit out costs are incurred only in the first year, and only for new staff.</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CAM costs in 2022-23 (excluding once-off fit out costs) are pro-rata'd based on the number of months employed that year (column M). CAM costs in 2021-22 are incurred for two months only.</a:t>
          </a:r>
        </a:p>
        <a:p>
          <a:endParaRPr lang="en-AU">
            <a:solidFill>
              <a:sysClr val="windowText" lastClr="000000"/>
            </a:solidFill>
            <a:effectLst/>
          </a:endParaRPr>
        </a:p>
        <a:p>
          <a:r>
            <a:rPr lang="en-AU" sz="1100">
              <a:solidFill>
                <a:sysClr val="windowText" lastClr="000000"/>
              </a:solidFill>
              <a:effectLst/>
              <a:latin typeface="+mn-lt"/>
              <a:ea typeface="+mn-ea"/>
              <a:cs typeface="+mn-cs"/>
            </a:rPr>
            <a:t>Staff where CAM should not apply (see</a:t>
          </a:r>
          <a:r>
            <a:rPr lang="en-AU" sz="1100" baseline="0">
              <a:solidFill>
                <a:sysClr val="windowText" lastClr="000000"/>
              </a:solidFill>
              <a:effectLst/>
              <a:latin typeface="+mn-lt"/>
              <a:ea typeface="+mn-ea"/>
              <a:cs typeface="+mn-cs"/>
            </a:rPr>
            <a:t> the 'Standard costing - CAM' tab</a:t>
          </a:r>
          <a:r>
            <a:rPr lang="en-AU" sz="1100">
              <a:solidFill>
                <a:sysClr val="windowText" lastClr="000000"/>
              </a:solidFill>
              <a:effectLst/>
              <a:latin typeface="+mn-lt"/>
              <a:ea typeface="+mn-ea"/>
              <a:cs typeface="+mn-cs"/>
            </a:rPr>
            <a:t>) should pick the relevant category under 'Location'</a:t>
          </a:r>
          <a:r>
            <a:rPr lang="en-AU" sz="1100" baseline="0">
              <a:solidFill>
                <a:sysClr val="windowText" lastClr="000000"/>
              </a:solidFill>
              <a:effectLst/>
              <a:latin typeface="+mn-lt"/>
              <a:ea typeface="+mn-ea"/>
              <a:cs typeface="+mn-cs"/>
            </a:rPr>
            <a:t> (Column K).</a:t>
          </a:r>
          <a:endParaRPr lang="en-AU" sz="1100" b="0" baseline="0">
            <a:solidFill>
              <a:sysClr val="windowText" lastClr="000000"/>
            </a:solidFill>
            <a:effectLst/>
            <a:latin typeface="+mn-lt"/>
            <a:ea typeface="+mn-ea"/>
            <a:cs typeface="+mn-cs"/>
          </a:endParaRPr>
        </a:p>
      </xdr:txBody>
    </xdr:sp>
    <xdr:clientData/>
  </xdr:twoCellAnchor>
  <xdr:twoCellAnchor>
    <xdr:from>
      <xdr:col>0</xdr:col>
      <xdr:colOff>85664</xdr:colOff>
      <xdr:row>8</xdr:row>
      <xdr:rowOff>459304</xdr:rowOff>
    </xdr:from>
    <xdr:to>
      <xdr:col>1</xdr:col>
      <xdr:colOff>4408715</xdr:colOff>
      <xdr:row>29</xdr:row>
      <xdr:rowOff>68035</xdr:rowOff>
    </xdr:to>
    <xdr:sp macro="" textlink="">
      <xdr:nvSpPr>
        <xdr:cNvPr id="2" name="TextBox 1">
          <a:extLst>
            <a:ext uri="{FF2B5EF4-FFF2-40B4-BE49-F238E27FC236}">
              <a16:creationId xmlns:a16="http://schemas.microsoft.com/office/drawing/2014/main" id="{C1A3C636-6900-4AB6-8F06-1A89205D6406}"/>
            </a:ext>
            <a:ext uri="{147F2762-F138-4A5C-976F-8EAC2B608ADB}">
              <a16:predDERef xmlns:a16="http://schemas.microsoft.com/office/drawing/2014/main" pred="{D3FD0687-28D2-4FDC-8B7F-8D88F6E85615}"/>
            </a:ext>
          </a:extLst>
        </xdr:cNvPr>
        <xdr:cNvSpPr txBox="1"/>
      </xdr:nvSpPr>
      <xdr:spPr>
        <a:xfrm>
          <a:off x="85664" y="3752233"/>
          <a:ext cx="4459122" cy="44664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b="0" u="sng">
              <a:solidFill>
                <a:sysClr val="windowText" lastClr="000000"/>
              </a:solidFill>
            </a:rPr>
            <a:t>Staffing cost:</a:t>
          </a:r>
          <a:r>
            <a:rPr lang="en-AU" sz="1100" b="0">
              <a:solidFill>
                <a:sysClr val="windowText" lastClr="000000"/>
              </a:solidFill>
            </a:rPr>
            <a:t> Columns</a:t>
          </a:r>
          <a:r>
            <a:rPr lang="en-AU" sz="1100" b="0" baseline="0">
              <a:solidFill>
                <a:sysClr val="windowText" lastClr="000000"/>
              </a:solidFill>
            </a:rPr>
            <a:t> N-S are automated for VPS staff based on input in columns G-J, and M. Columns L-M are necessary for calculation of CAM expenditure below.</a:t>
          </a:r>
        </a:p>
        <a:p>
          <a:endParaRPr lang="en-AU" sz="1100" b="0" baseline="0">
            <a:solidFill>
              <a:sysClr val="windowText" lastClr="000000"/>
            </a:solidFill>
          </a:endParaRPr>
        </a:p>
        <a:p>
          <a:r>
            <a:rPr lang="en-AU" sz="1100" b="0" baseline="0">
              <a:solidFill>
                <a:sysClr val="windowText" lastClr="000000"/>
              </a:solidFill>
            </a:rPr>
            <a:t>VPS costs for 2022-23 are incurred for one month only.</a:t>
          </a:r>
        </a:p>
        <a:p>
          <a:endParaRPr lang="en-AU" sz="1100" b="0" baseline="0">
            <a:solidFill>
              <a:sysClr val="windowText" lastClr="000000"/>
            </a:solidFill>
          </a:endParaRPr>
        </a:p>
        <a:p>
          <a:r>
            <a:rPr lang="en-AU" sz="1100" b="0" baseline="0">
              <a:solidFill>
                <a:sysClr val="windowText" lastClr="000000"/>
              </a:solidFill>
            </a:rPr>
            <a:t>Non-VPS cost must be populated manually.</a:t>
          </a:r>
          <a:endParaRPr lang="en-AU" sz="1100" b="0">
            <a:solidFill>
              <a:sysClr val="windowText" lastClr="000000"/>
            </a:solidFill>
          </a:endParaRPr>
        </a:p>
        <a:p>
          <a:endParaRPr lang="en-AU" sz="1100" b="1">
            <a:solidFill>
              <a:sysClr val="windowText" lastClr="000000"/>
            </a:solidFill>
          </a:endParaRPr>
        </a:p>
        <a:p>
          <a:r>
            <a:rPr lang="en-AU" sz="1100" u="sng">
              <a:solidFill>
                <a:sysClr val="windowText" lastClr="000000"/>
              </a:solidFill>
            </a:rPr>
            <a:t>Staffing classification</a:t>
          </a:r>
          <a:r>
            <a:rPr lang="en-AU" sz="1100">
              <a:solidFill>
                <a:sysClr val="windowText" lastClr="000000"/>
              </a:solidFill>
            </a:rPr>
            <a:t>: For VPS staff, submissions</a:t>
          </a:r>
          <a:r>
            <a:rPr lang="en-AU" sz="1100" baseline="0">
              <a:solidFill>
                <a:sysClr val="windowText" lastClr="000000"/>
              </a:solidFill>
            </a:rPr>
            <a:t> are required to u</a:t>
          </a:r>
          <a:r>
            <a:rPr lang="en-AU" sz="1100">
              <a:solidFill>
                <a:sysClr val="windowText" lastClr="000000"/>
              </a:solidFill>
            </a:rPr>
            <a:t>se the drop down boxes (standard costing model for VPS).</a:t>
          </a:r>
          <a:r>
            <a:rPr lang="en-AU" sz="1100" baseline="0">
              <a:solidFill>
                <a:sysClr val="windowText" lastClr="000000"/>
              </a:solidFill>
            </a:rPr>
            <a:t> </a:t>
          </a:r>
        </a:p>
        <a:p>
          <a:endParaRPr lang="en-AU" sz="1100" baseline="0">
            <a:solidFill>
              <a:sysClr val="windowText" lastClr="000000"/>
            </a:solidFill>
          </a:endParaRPr>
        </a:p>
        <a:p>
          <a:r>
            <a:rPr lang="en-AU" sz="1100">
              <a:solidFill>
                <a:sysClr val="windowText" lastClr="000000"/>
              </a:solidFill>
            </a:rPr>
            <a:t>Non-VPS staff should use 'other' within drop down options and provide details in 'staffing type' (i.e.: teacher or nurse).</a:t>
          </a:r>
        </a:p>
        <a:p>
          <a:endParaRPr lang="en-AU" sz="1100"/>
        </a:p>
        <a:p>
          <a:r>
            <a:rPr lang="en-AU" sz="1100" b="1" u="sng">
              <a:solidFill>
                <a:srgbClr val="FF0000"/>
              </a:solidFill>
            </a:rPr>
            <a:t>new PB</a:t>
          </a:r>
          <a:r>
            <a:rPr lang="en-AU" sz="1100" b="1" u="sng" baseline="0">
              <a:solidFill>
                <a:srgbClr val="FF0000"/>
              </a:solidFill>
            </a:rPr>
            <a:t> Functional Category</a:t>
          </a:r>
          <a:r>
            <a:rPr lang="en-AU" sz="1100" b="1" baseline="0">
              <a:solidFill>
                <a:srgbClr val="FF0000"/>
              </a:solidFill>
            </a:rPr>
            <a:t>:</a:t>
          </a:r>
          <a:br>
            <a:rPr lang="en-AU" sz="1100" baseline="0">
              <a:solidFill>
                <a:srgbClr val="FF0000"/>
              </a:solidFill>
            </a:rPr>
          </a:br>
          <a:r>
            <a:rPr lang="en-AU" sz="1100" baseline="0">
              <a:solidFill>
                <a:srgbClr val="FF0000"/>
              </a:solidFill>
            </a:rPr>
            <a:t>'</a:t>
          </a:r>
          <a:r>
            <a:rPr lang="en-AU" sz="1100" i="1">
              <a:solidFill>
                <a:srgbClr val="FF0000"/>
              </a:solidFill>
              <a:effectLst/>
              <a:latin typeface="+mn-lt"/>
              <a:ea typeface="+mn-ea"/>
              <a:cs typeface="+mn-cs"/>
            </a:rPr>
            <a:t>Program'</a:t>
          </a:r>
          <a:r>
            <a:rPr lang="en-AU" sz="1100">
              <a:solidFill>
                <a:srgbClr val="FF0000"/>
              </a:solidFill>
              <a:effectLst/>
              <a:latin typeface="+mn-lt"/>
              <a:ea typeface="+mn-ea"/>
              <a:cs typeface="+mn-cs"/>
            </a:rPr>
            <a:t>: activities, services, projects</a:t>
          </a:r>
          <a:r>
            <a:rPr lang="en-AU" sz="1100" baseline="0">
              <a:solidFill>
                <a:srgbClr val="FF0000"/>
              </a:solidFill>
              <a:effectLst/>
              <a:latin typeface="+mn-lt"/>
              <a:ea typeface="+mn-ea"/>
              <a:cs typeface="+mn-cs"/>
            </a:rPr>
            <a:t> and </a:t>
          </a:r>
          <a:r>
            <a:rPr lang="en-AU" sz="1100">
              <a:solidFill>
                <a:srgbClr val="FF0000"/>
              </a:solidFill>
              <a:effectLst/>
              <a:latin typeface="+mn-lt"/>
              <a:ea typeface="+mn-ea"/>
              <a:cs typeface="+mn-cs"/>
            </a:rPr>
            <a:t>expenditure with a </a:t>
          </a:r>
          <a:r>
            <a:rPr lang="en-AU" sz="1100" baseline="0">
              <a:solidFill>
                <a:srgbClr val="FF0000"/>
              </a:solidFill>
              <a:effectLst/>
              <a:latin typeface="+mn-lt"/>
              <a:ea typeface="+mn-ea"/>
              <a:cs typeface="+mn-cs"/>
            </a:rPr>
            <a:t> </a:t>
          </a:r>
          <a:r>
            <a:rPr lang="en-AU" sz="1100">
              <a:solidFill>
                <a:srgbClr val="FF0000"/>
              </a:solidFill>
              <a:effectLst/>
              <a:latin typeface="+mn-lt"/>
              <a:ea typeface="+mn-ea"/>
              <a:cs typeface="+mn-cs"/>
            </a:rPr>
            <a:t>common characteristic that directly benefit/serve the Victorian community. </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a:t>
          </a:r>
          <a:r>
            <a:rPr lang="en-AU" sz="1100" i="1">
              <a:solidFill>
                <a:srgbClr val="FF0000"/>
              </a:solidFill>
              <a:effectLst/>
              <a:latin typeface="+mn-lt"/>
              <a:ea typeface="+mn-ea"/>
              <a:cs typeface="+mn-cs"/>
            </a:rPr>
            <a:t>Corporate'</a:t>
          </a:r>
          <a:r>
            <a:rPr lang="en-AU" sz="1100">
              <a:solidFill>
                <a:srgbClr val="FF0000"/>
              </a:solidFill>
              <a:effectLst/>
              <a:latin typeface="+mn-lt"/>
              <a:ea typeface="+mn-ea"/>
              <a:cs typeface="+mn-cs"/>
            </a:rPr>
            <a:t>: activities and expenditure with the immediate purpose of supporting the operation of departments and agencies.</a:t>
          </a:r>
          <a:br>
            <a:rPr lang="en-AU" sz="1100">
              <a:solidFill>
                <a:srgbClr val="FF0000"/>
              </a:solidFill>
              <a:effectLst/>
              <a:latin typeface="+mn-lt"/>
              <a:ea typeface="+mn-ea"/>
              <a:cs typeface="+mn-cs"/>
            </a:rPr>
          </a:br>
          <a:r>
            <a:rPr lang="en-AU" sz="1100" i="1">
              <a:solidFill>
                <a:srgbClr val="FF0000"/>
              </a:solidFill>
              <a:effectLst/>
              <a:latin typeface="+mn-lt"/>
              <a:ea typeface="+mn-ea"/>
              <a:cs typeface="+mn-cs"/>
            </a:rPr>
            <a:t>'PES'</a:t>
          </a:r>
          <a:r>
            <a:rPr lang="en-AU" sz="1100">
              <a:solidFill>
                <a:srgbClr val="FF0000"/>
              </a:solidFill>
              <a:effectLst/>
              <a:latin typeface="+mn-lt"/>
              <a:ea typeface="+mn-ea"/>
              <a:cs typeface="+mn-cs"/>
            </a:rPr>
            <a:t>: Program Enabling Support</a:t>
          </a:r>
          <a:r>
            <a:rPr lang="en-AU" sz="1100" baseline="0">
              <a:solidFill>
                <a:srgbClr val="FF0000"/>
              </a:solidFill>
              <a:effectLst/>
              <a:latin typeface="+mn-lt"/>
              <a:ea typeface="+mn-ea"/>
              <a:cs typeface="+mn-cs"/>
            </a:rPr>
            <a:t> - </a:t>
          </a:r>
          <a:r>
            <a:rPr lang="en-AU" sz="1100">
              <a:solidFill>
                <a:srgbClr val="FF0000"/>
              </a:solidFill>
              <a:effectLst/>
              <a:latin typeface="+mn-lt"/>
              <a:ea typeface="+mn-ea"/>
              <a:cs typeface="+mn-cs"/>
            </a:rPr>
            <a:t>activities and expenditure that is required to support the delivery of programs but does not directly benefit individual members of the Victorian community.</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'WoVG</a:t>
          </a:r>
          <a:r>
            <a:rPr lang="en-AU" sz="1100" baseline="0">
              <a:solidFill>
                <a:srgbClr val="FF0000"/>
              </a:solidFill>
              <a:effectLst/>
              <a:latin typeface="+mn-lt"/>
              <a:ea typeface="+mn-ea"/>
              <a:cs typeface="+mn-cs"/>
            </a:rPr>
            <a:t> Capability': functions which </a:t>
          </a:r>
          <a:r>
            <a:rPr lang="en-AU" sz="1100">
              <a:solidFill>
                <a:srgbClr val="FF0000"/>
              </a:solidFill>
              <a:effectLst/>
              <a:latin typeface="+mn-lt"/>
              <a:ea typeface="+mn-ea"/>
              <a:cs typeface="+mn-cs"/>
            </a:rPr>
            <a:t>do not strictly support a program, but rather the basic operation of Government (e.g. DPC</a:t>
          </a:r>
          <a:r>
            <a:rPr lang="en-AU" sz="1100" baseline="0">
              <a:solidFill>
                <a:srgbClr val="FF0000"/>
              </a:solidFill>
              <a:effectLst/>
              <a:latin typeface="+mn-lt"/>
              <a:ea typeface="+mn-ea"/>
              <a:cs typeface="+mn-cs"/>
            </a:rPr>
            <a:t> and DTF).</a:t>
          </a:r>
          <a:br>
            <a:rPr lang="en-AU" sz="1100" baseline="0">
              <a:solidFill>
                <a:srgbClr val="FF0000"/>
              </a:solidFill>
              <a:effectLst/>
              <a:latin typeface="+mn-lt"/>
              <a:ea typeface="+mn-ea"/>
              <a:cs typeface="+mn-cs"/>
            </a:rPr>
          </a:br>
          <a:r>
            <a:rPr lang="en-AU" sz="1100" baseline="0">
              <a:solidFill>
                <a:srgbClr val="FF0000"/>
              </a:solidFill>
              <a:effectLst/>
              <a:latin typeface="+mn-lt"/>
              <a:ea typeface="+mn-ea"/>
              <a:cs typeface="+mn-cs"/>
            </a:rPr>
            <a:t>'Departmental Activities and Operations': comprised of corporate, PES, and WoVG capability. To be used when unable to discern which category is most appropriate, to at least distinguish from programmatic expenditure.</a:t>
          </a:r>
          <a:endParaRPr lang="en-AU" sz="1100" baseline="0">
            <a:solidFill>
              <a:srgbClr val="FF0000"/>
            </a:solidFill>
          </a:endParaRP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a:p>
      </xdr:txBody>
    </xdr:sp>
    <xdr:clientData/>
  </xdr:twoCellAnchor>
  <xdr:twoCellAnchor>
    <xdr:from>
      <xdr:col>1</xdr:col>
      <xdr:colOff>1</xdr:colOff>
      <xdr:row>78</xdr:row>
      <xdr:rowOff>204108</xdr:rowOff>
    </xdr:from>
    <xdr:to>
      <xdr:col>1</xdr:col>
      <xdr:colOff>2925536</xdr:colOff>
      <xdr:row>83</xdr:row>
      <xdr:rowOff>40823</xdr:rowOff>
    </xdr:to>
    <xdr:sp macro="" textlink="">
      <xdr:nvSpPr>
        <xdr:cNvPr id="8" name="TextBox 7">
          <a:extLst>
            <a:ext uri="{FF2B5EF4-FFF2-40B4-BE49-F238E27FC236}">
              <a16:creationId xmlns:a16="http://schemas.microsoft.com/office/drawing/2014/main" id="{81F8572E-C9B9-43E9-9EDD-7D578B17FD9A}"/>
            </a:ext>
          </a:extLst>
        </xdr:cNvPr>
        <xdr:cNvSpPr txBox="1"/>
      </xdr:nvSpPr>
      <xdr:spPr>
        <a:xfrm>
          <a:off x="122465" y="19485429"/>
          <a:ext cx="2925535" cy="925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Additional capital investment unrelated to FTE count – eg, fit out changes to accommodate hybrid working, higher utilisation rations, or specific operational business needs, etc</a:t>
          </a:r>
          <a:r>
            <a:rPr lang="en-AU" sz="1100" b="0" baseline="0"/>
            <a:t>.</a:t>
          </a:r>
          <a:endParaRPr lang="en-AU" sz="1100" b="0"/>
        </a:p>
      </xdr:txBody>
    </xdr:sp>
    <xdr:clientData/>
  </xdr:twoCellAnchor>
  <xdr:twoCellAnchor>
    <xdr:from>
      <xdr:col>0</xdr:col>
      <xdr:colOff>122463</xdr:colOff>
      <xdr:row>5</xdr:row>
      <xdr:rowOff>1</xdr:rowOff>
    </xdr:from>
    <xdr:to>
      <xdr:col>1</xdr:col>
      <xdr:colOff>4395107</xdr:colOff>
      <xdr:row>7</xdr:row>
      <xdr:rowOff>666751</xdr:rowOff>
    </xdr:to>
    <xdr:sp macro="" textlink="">
      <xdr:nvSpPr>
        <xdr:cNvPr id="1866" name="TextBox 4">
          <a:extLst>
            <a:ext uri="{FF2B5EF4-FFF2-40B4-BE49-F238E27FC236}">
              <a16:creationId xmlns:a16="http://schemas.microsoft.com/office/drawing/2014/main" id="{C3FD2FA6-D47E-499C-88F1-CB465B738FCC}"/>
            </a:ext>
          </a:extLst>
        </xdr:cNvPr>
        <xdr:cNvSpPr txBox="1"/>
      </xdr:nvSpPr>
      <xdr:spPr>
        <a:xfrm>
          <a:off x="122463" y="1877787"/>
          <a:ext cx="4395108" cy="1387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TIPS: </a:t>
          </a:r>
          <a:endParaRPr lang="en-AU"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Please complete</a:t>
          </a:r>
          <a:r>
            <a:rPr lang="en-AU" sz="1100" baseline="0">
              <a:solidFill>
                <a:sysClr val="windowText" lastClr="000000"/>
              </a:solidFill>
            </a:rPr>
            <a:t> one component per costing sheet. </a:t>
          </a:r>
          <a:r>
            <a:rPr lang="en-AU" sz="1100">
              <a:solidFill>
                <a:sysClr val="windowText" lastClr="000000"/>
              </a:solidFill>
            </a:rPr>
            <a:t>Insert rows</a:t>
          </a:r>
          <a:r>
            <a:rPr lang="en-AU" sz="1100" baseline="0">
              <a:solidFill>
                <a:sysClr val="windowText" lastClr="000000"/>
              </a:solidFill>
            </a:rPr>
            <a:t> as needed in each category of expenditure. </a:t>
          </a:r>
          <a:r>
            <a:rPr lang="en-AU" sz="1100">
              <a:solidFill>
                <a:sysClr val="windowText" lastClr="000000"/>
              </a:solidFill>
            </a:rPr>
            <a:t>To ensure all formulas</a:t>
          </a:r>
          <a:r>
            <a:rPr lang="en-AU" sz="1100" baseline="0">
              <a:solidFill>
                <a:sysClr val="windowText" lastClr="000000"/>
              </a:solidFill>
            </a:rPr>
            <a:t> and links to other worksheets in the workbook are working as intended, please insert rows instead of cutting and pasting entire rows within the page. A summary of output expenditure can be found in the 'Summary' tab of the workbook.</a:t>
          </a:r>
          <a:endParaRPr lang="en-AU" sz="1100">
            <a:solidFill>
              <a:sysClr val="windowText" lastClr="000000"/>
            </a:solidFill>
          </a:endParaRPr>
        </a:p>
      </xdr:txBody>
    </xdr:sp>
    <xdr:clientData/>
  </xdr:twoCellAnchor>
  <xdr:twoCellAnchor>
    <xdr:from>
      <xdr:col>0</xdr:col>
      <xdr:colOff>95250</xdr:colOff>
      <xdr:row>37</xdr:row>
      <xdr:rowOff>0</xdr:rowOff>
    </xdr:from>
    <xdr:to>
      <xdr:col>1</xdr:col>
      <xdr:colOff>4418301</xdr:colOff>
      <xdr:row>42</xdr:row>
      <xdr:rowOff>249690</xdr:rowOff>
    </xdr:to>
    <xdr:sp macro="" textlink="">
      <xdr:nvSpPr>
        <xdr:cNvPr id="1860" name="TextBox 6">
          <a:extLst>
            <a:ext uri="{FF2B5EF4-FFF2-40B4-BE49-F238E27FC236}">
              <a16:creationId xmlns:a16="http://schemas.microsoft.com/office/drawing/2014/main" id="{1FE2FB03-0539-41AD-9591-FFF0F18C4DC2}"/>
            </a:ext>
          </a:extLst>
        </xdr:cNvPr>
        <xdr:cNvSpPr txBox="1"/>
      </xdr:nvSpPr>
      <xdr:spPr>
        <a:xfrm>
          <a:off x="95250" y="10776857"/>
          <a:ext cx="4459122" cy="182811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u="sng" baseline="0">
              <a:solidFill>
                <a:srgbClr val="FF0000"/>
              </a:solidFill>
            </a:rPr>
            <a:t>For PB functional category:</a:t>
          </a:r>
        </a:p>
        <a:p>
          <a:r>
            <a:rPr lang="en-AU" sz="1100" baseline="0">
              <a:solidFill>
                <a:srgbClr val="FF0000"/>
              </a:solidFill>
            </a:rPr>
            <a:t>Distinguish between grants paid out (Program) and grant administration costs (PES). Generally all anticipated grant-related expenditure other than grants paid out will be considered PES and should be included in 'Other output costs' below.</a:t>
          </a: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55</xdr:row>
      <xdr:rowOff>0</xdr:rowOff>
    </xdr:from>
    <xdr:to>
      <xdr:col>1</xdr:col>
      <xdr:colOff>4459122</xdr:colOff>
      <xdr:row>58</xdr:row>
      <xdr:rowOff>244928</xdr:rowOff>
    </xdr:to>
    <xdr:sp macro="" textlink="">
      <xdr:nvSpPr>
        <xdr:cNvPr id="1861" name="TextBox 8">
          <a:extLst>
            <a:ext uri="{FF2B5EF4-FFF2-40B4-BE49-F238E27FC236}">
              <a16:creationId xmlns:a16="http://schemas.microsoft.com/office/drawing/2014/main" id="{5D9A2B92-8DC6-47CA-AC05-ABE1F71F1015}"/>
            </a:ext>
          </a:extLst>
        </xdr:cNvPr>
        <xdr:cNvSpPr txBox="1"/>
      </xdr:nvSpPr>
      <xdr:spPr>
        <a:xfrm>
          <a:off x="136071" y="15621000"/>
          <a:ext cx="4459122" cy="106135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Gross estimated output price is now broken</a:t>
          </a:r>
          <a:r>
            <a:rPr lang="en-AU" sz="1100" b="0" baseline="0">
              <a:solidFill>
                <a:sysClr val="windowText" lastClr="000000"/>
              </a:solidFill>
            </a:rPr>
            <a:t> up into program and departmental operating expenditure for the bid component. These are summarised in the 'Summary' tab for all components.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60</xdr:row>
      <xdr:rowOff>0</xdr:rowOff>
    </xdr:from>
    <xdr:to>
      <xdr:col>1</xdr:col>
      <xdr:colOff>4459122</xdr:colOff>
      <xdr:row>62</xdr:row>
      <xdr:rowOff>108857</xdr:rowOff>
    </xdr:to>
    <xdr:sp macro="" textlink="">
      <xdr:nvSpPr>
        <xdr:cNvPr id="1867" name="TextBox 9">
          <a:extLst>
            <a:ext uri="{FF2B5EF4-FFF2-40B4-BE49-F238E27FC236}">
              <a16:creationId xmlns:a16="http://schemas.microsoft.com/office/drawing/2014/main" id="{62AA0FC4-279E-4B5D-9E92-1D39284EC313}"/>
            </a:ext>
          </a:extLst>
        </xdr:cNvPr>
        <xdr:cNvSpPr txBox="1"/>
      </xdr:nvSpPr>
      <xdr:spPr>
        <a:xfrm>
          <a:off x="136071" y="16981714"/>
          <a:ext cx="4459122" cy="6531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'Offsets/Reprioritisations'</a:t>
          </a:r>
          <a:r>
            <a:rPr lang="en-AU" sz="1100" b="0" baseline="0">
              <a:solidFill>
                <a:sysClr val="windowText" lastClr="000000"/>
              </a:solidFill>
            </a:rPr>
            <a:t> are now separated into internal reprioritisation and offsets from other sources. These allow direct summarisation in the 'Summary' tab of the workbook.</a:t>
          </a:r>
          <a:endParaRPr lang="en-AU" sz="1100" b="0">
            <a:solidFill>
              <a:sysClr val="windowText" lastClr="000000"/>
            </a:solidFill>
          </a:endParaRPr>
        </a:p>
        <a:p>
          <a:endParaRPr lang="en-AU" sz="1100" baseline="0"/>
        </a:p>
        <a:p>
          <a:endParaRPr lang="en-AU" sz="1100" baseline="0"/>
        </a:p>
        <a:p>
          <a:endParaRPr lang="en-AU" sz="1100" baseline="0"/>
        </a:p>
        <a:p>
          <a:endParaRPr lang="en-AU" sz="1100"/>
        </a:p>
      </xdr:txBody>
    </xdr:sp>
    <xdr:clientData/>
  </xdr:twoCellAnchor>
  <xdr:twoCellAnchor>
    <xdr:from>
      <xdr:col>1</xdr:col>
      <xdr:colOff>0</xdr:colOff>
      <xdr:row>103</xdr:row>
      <xdr:rowOff>0</xdr:rowOff>
    </xdr:from>
    <xdr:to>
      <xdr:col>1</xdr:col>
      <xdr:colOff>4459122</xdr:colOff>
      <xdr:row>106</xdr:row>
      <xdr:rowOff>249690</xdr:rowOff>
    </xdr:to>
    <xdr:sp macro="" textlink="">
      <xdr:nvSpPr>
        <xdr:cNvPr id="10" name="TextBox 9">
          <a:extLst>
            <a:ext uri="{FF2B5EF4-FFF2-40B4-BE49-F238E27FC236}">
              <a16:creationId xmlns:a16="http://schemas.microsoft.com/office/drawing/2014/main" id="{81E7D33F-0317-41C1-956A-FC96726D42D4}"/>
            </a:ext>
          </a:extLst>
        </xdr:cNvPr>
        <xdr:cNvSpPr txBox="1"/>
      </xdr:nvSpPr>
      <xdr:spPr>
        <a:xfrm>
          <a:off x="123825" y="29851350"/>
          <a:ext cx="4459122" cy="10497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Net total estimated output price is now summarised </a:t>
          </a:r>
          <a:r>
            <a:rPr lang="en-AU" sz="1100" b="0" baseline="0">
              <a:solidFill>
                <a:sysClr val="windowText" lastClr="000000"/>
              </a:solidFill>
            </a:rPr>
            <a:t>in terms of the relevant cost categories entered above. There is no need for manual input in the following table, since numbers will automatically populate based on the template's inputs.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67</xdr:row>
      <xdr:rowOff>36737</xdr:rowOff>
    </xdr:from>
    <xdr:to>
      <xdr:col>1</xdr:col>
      <xdr:colOff>4468646</xdr:colOff>
      <xdr:row>70</xdr:row>
      <xdr:rowOff>66260</xdr:rowOff>
    </xdr:to>
    <xdr:sp macro="" textlink="">
      <xdr:nvSpPr>
        <xdr:cNvPr id="11" name="TextBox 11">
          <a:extLst>
            <a:ext uri="{FF2B5EF4-FFF2-40B4-BE49-F238E27FC236}">
              <a16:creationId xmlns:a16="http://schemas.microsoft.com/office/drawing/2014/main" id="{F6911200-594C-4DDF-B466-BB4B9D6B2F79}"/>
            </a:ext>
          </a:extLst>
        </xdr:cNvPr>
        <xdr:cNvSpPr txBox="1"/>
      </xdr:nvSpPr>
      <xdr:spPr>
        <a:xfrm>
          <a:off x="132522" y="19765911"/>
          <a:ext cx="4468646" cy="8246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Functional</a:t>
          </a:r>
          <a:r>
            <a:rPr lang="en-AU" sz="1100" b="0" baseline="0">
              <a:solidFill>
                <a:sysClr val="windowText" lastClr="000000"/>
              </a:solidFill>
            </a:rPr>
            <a:t> category information </a:t>
          </a:r>
          <a:r>
            <a:rPr lang="en-AU" sz="1100" b="0" baseline="0">
              <a:solidFill>
                <a:sysClr val="windowText" lastClr="000000"/>
              </a:solidFill>
              <a:effectLst/>
              <a:latin typeface="+mn-lt"/>
              <a:ea typeface="+mn-ea"/>
              <a:cs typeface="+mn-cs"/>
            </a:rPr>
            <a:t>(columns E &amp; F for PB purposes) </a:t>
          </a:r>
          <a:r>
            <a:rPr lang="en-AU" sz="1100" b="0" baseline="0">
              <a:solidFill>
                <a:sysClr val="windowText" lastClr="000000"/>
              </a:solidFill>
            </a:rPr>
            <a:t>is only required for offsets from other sources to the extent that they relate to expenditure which is not already reflected in the offsets from internal reprioritisation.</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xdr:colOff>
      <xdr:row>29</xdr:row>
      <xdr:rowOff>108857</xdr:rowOff>
    </xdr:from>
    <xdr:to>
      <xdr:col>1</xdr:col>
      <xdr:colOff>4408715</xdr:colOff>
      <xdr:row>36</xdr:row>
      <xdr:rowOff>13606</xdr:rowOff>
    </xdr:to>
    <xdr:sp macro="" textlink="">
      <xdr:nvSpPr>
        <xdr:cNvPr id="2" name="TextBox 5">
          <a:extLst>
            <a:ext uri="{FF2B5EF4-FFF2-40B4-BE49-F238E27FC236}">
              <a16:creationId xmlns:a16="http://schemas.microsoft.com/office/drawing/2014/main" id="{1E8BE798-239C-4262-928C-2BA162816D55}"/>
            </a:ext>
          </a:extLst>
        </xdr:cNvPr>
        <xdr:cNvSpPr txBox="1"/>
      </xdr:nvSpPr>
      <xdr:spPr>
        <a:xfrm>
          <a:off x="81642" y="10024382"/>
          <a:ext cx="4450898" cy="186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baseline="0">
              <a:solidFill>
                <a:schemeClr val="dk1"/>
              </a:solidFill>
              <a:effectLst/>
              <a:latin typeface="+mn-lt"/>
              <a:ea typeface="+mn-ea"/>
              <a:cs typeface="+mn-cs"/>
            </a:rPr>
            <a:t>CAM costs are automated based on staffing input (VPS and non-VPS). Once-off fit out costs are incurred only in the first year, and only for new staff.</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CAM costs in 2022-23 (excluding once-off fit out costs) are pro-rata'd based on the number of months employed that year (column M). CAM costs in 2021-22 are incurred for two months only.</a:t>
          </a:r>
        </a:p>
        <a:p>
          <a:endParaRPr lang="en-AU">
            <a:solidFill>
              <a:sysClr val="windowText" lastClr="000000"/>
            </a:solidFill>
            <a:effectLst/>
          </a:endParaRPr>
        </a:p>
        <a:p>
          <a:r>
            <a:rPr lang="en-AU" sz="1100">
              <a:solidFill>
                <a:sysClr val="windowText" lastClr="000000"/>
              </a:solidFill>
              <a:effectLst/>
              <a:latin typeface="+mn-lt"/>
              <a:ea typeface="+mn-ea"/>
              <a:cs typeface="+mn-cs"/>
            </a:rPr>
            <a:t>Staff where CAM should not apply (see</a:t>
          </a:r>
          <a:r>
            <a:rPr lang="en-AU" sz="1100" baseline="0">
              <a:solidFill>
                <a:sysClr val="windowText" lastClr="000000"/>
              </a:solidFill>
              <a:effectLst/>
              <a:latin typeface="+mn-lt"/>
              <a:ea typeface="+mn-ea"/>
              <a:cs typeface="+mn-cs"/>
            </a:rPr>
            <a:t> the 'Standard costing - CAM' tab</a:t>
          </a:r>
          <a:r>
            <a:rPr lang="en-AU" sz="1100">
              <a:solidFill>
                <a:sysClr val="windowText" lastClr="000000"/>
              </a:solidFill>
              <a:effectLst/>
              <a:latin typeface="+mn-lt"/>
              <a:ea typeface="+mn-ea"/>
              <a:cs typeface="+mn-cs"/>
            </a:rPr>
            <a:t>) should pick the relevant category under 'Location'</a:t>
          </a:r>
          <a:r>
            <a:rPr lang="en-AU" sz="1100" baseline="0">
              <a:solidFill>
                <a:sysClr val="windowText" lastClr="000000"/>
              </a:solidFill>
              <a:effectLst/>
              <a:latin typeface="+mn-lt"/>
              <a:ea typeface="+mn-ea"/>
              <a:cs typeface="+mn-cs"/>
            </a:rPr>
            <a:t> (Column K).</a:t>
          </a:r>
          <a:endParaRPr lang="en-AU" sz="1100" b="0" baseline="0">
            <a:solidFill>
              <a:sysClr val="windowText" lastClr="000000"/>
            </a:solidFill>
            <a:effectLst/>
            <a:latin typeface="+mn-lt"/>
            <a:ea typeface="+mn-ea"/>
            <a:cs typeface="+mn-cs"/>
          </a:endParaRPr>
        </a:p>
      </xdr:txBody>
    </xdr:sp>
    <xdr:clientData/>
  </xdr:twoCellAnchor>
  <xdr:twoCellAnchor>
    <xdr:from>
      <xdr:col>0</xdr:col>
      <xdr:colOff>85664</xdr:colOff>
      <xdr:row>8</xdr:row>
      <xdr:rowOff>459304</xdr:rowOff>
    </xdr:from>
    <xdr:to>
      <xdr:col>1</xdr:col>
      <xdr:colOff>4408715</xdr:colOff>
      <xdr:row>29</xdr:row>
      <xdr:rowOff>68035</xdr:rowOff>
    </xdr:to>
    <xdr:sp macro="" textlink="">
      <xdr:nvSpPr>
        <xdr:cNvPr id="3" name="TextBox 2">
          <a:extLst>
            <a:ext uri="{FF2B5EF4-FFF2-40B4-BE49-F238E27FC236}">
              <a16:creationId xmlns:a16="http://schemas.microsoft.com/office/drawing/2014/main" id="{35AE6E83-8429-4DCD-80E4-D2FB56B5099D}"/>
            </a:ext>
            <a:ext uri="{147F2762-F138-4A5C-976F-8EAC2B608ADB}">
              <a16:predDERef xmlns:a16="http://schemas.microsoft.com/office/drawing/2014/main" pred="{D3FD0687-28D2-4FDC-8B7F-8D88F6E85615}"/>
            </a:ext>
          </a:extLst>
        </xdr:cNvPr>
        <xdr:cNvSpPr txBox="1"/>
      </xdr:nvSpPr>
      <xdr:spPr>
        <a:xfrm>
          <a:off x="85664" y="3507304"/>
          <a:ext cx="4446876" cy="647625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b="0" u="sng">
              <a:solidFill>
                <a:sysClr val="windowText" lastClr="000000"/>
              </a:solidFill>
            </a:rPr>
            <a:t>Staffing cost:</a:t>
          </a:r>
          <a:r>
            <a:rPr lang="en-AU" sz="1100" b="0">
              <a:solidFill>
                <a:sysClr val="windowText" lastClr="000000"/>
              </a:solidFill>
            </a:rPr>
            <a:t> Columns</a:t>
          </a:r>
          <a:r>
            <a:rPr lang="en-AU" sz="1100" b="0" baseline="0">
              <a:solidFill>
                <a:sysClr val="windowText" lastClr="000000"/>
              </a:solidFill>
            </a:rPr>
            <a:t> N-S are automated for VPS staff based on input in columns G-J, and M. Columns L-M are necessary for calculation of CAM expenditure below.</a:t>
          </a:r>
        </a:p>
        <a:p>
          <a:endParaRPr lang="en-AU" sz="1100" b="0" baseline="0">
            <a:solidFill>
              <a:sysClr val="windowText" lastClr="000000"/>
            </a:solidFill>
          </a:endParaRPr>
        </a:p>
        <a:p>
          <a:r>
            <a:rPr lang="en-AU" sz="1100" b="0" baseline="0">
              <a:solidFill>
                <a:sysClr val="windowText" lastClr="000000"/>
              </a:solidFill>
            </a:rPr>
            <a:t>VPS costs for 2022-23 are incurred for one month only.</a:t>
          </a:r>
        </a:p>
        <a:p>
          <a:endParaRPr lang="en-AU" sz="1100" b="0" baseline="0">
            <a:solidFill>
              <a:sysClr val="windowText" lastClr="000000"/>
            </a:solidFill>
          </a:endParaRPr>
        </a:p>
        <a:p>
          <a:r>
            <a:rPr lang="en-AU" sz="1100" b="0" baseline="0">
              <a:solidFill>
                <a:sysClr val="windowText" lastClr="000000"/>
              </a:solidFill>
            </a:rPr>
            <a:t>Non-VPS cost must be populated manually.</a:t>
          </a:r>
          <a:endParaRPr lang="en-AU" sz="1100" b="0">
            <a:solidFill>
              <a:sysClr val="windowText" lastClr="000000"/>
            </a:solidFill>
          </a:endParaRPr>
        </a:p>
        <a:p>
          <a:endParaRPr lang="en-AU" sz="1100" b="1">
            <a:solidFill>
              <a:sysClr val="windowText" lastClr="000000"/>
            </a:solidFill>
          </a:endParaRPr>
        </a:p>
        <a:p>
          <a:r>
            <a:rPr lang="en-AU" sz="1100" u="sng">
              <a:solidFill>
                <a:sysClr val="windowText" lastClr="000000"/>
              </a:solidFill>
            </a:rPr>
            <a:t>Staffing classification</a:t>
          </a:r>
          <a:r>
            <a:rPr lang="en-AU" sz="1100">
              <a:solidFill>
                <a:sysClr val="windowText" lastClr="000000"/>
              </a:solidFill>
            </a:rPr>
            <a:t>: For VPS staff, submissions</a:t>
          </a:r>
          <a:r>
            <a:rPr lang="en-AU" sz="1100" baseline="0">
              <a:solidFill>
                <a:sysClr val="windowText" lastClr="000000"/>
              </a:solidFill>
            </a:rPr>
            <a:t> are required to u</a:t>
          </a:r>
          <a:r>
            <a:rPr lang="en-AU" sz="1100">
              <a:solidFill>
                <a:sysClr val="windowText" lastClr="000000"/>
              </a:solidFill>
            </a:rPr>
            <a:t>se the drop down boxes (standard costing model for VPS).</a:t>
          </a:r>
          <a:r>
            <a:rPr lang="en-AU" sz="1100" baseline="0">
              <a:solidFill>
                <a:sysClr val="windowText" lastClr="000000"/>
              </a:solidFill>
            </a:rPr>
            <a:t> </a:t>
          </a:r>
        </a:p>
        <a:p>
          <a:endParaRPr lang="en-AU" sz="1100" baseline="0">
            <a:solidFill>
              <a:sysClr val="windowText" lastClr="000000"/>
            </a:solidFill>
          </a:endParaRPr>
        </a:p>
        <a:p>
          <a:r>
            <a:rPr lang="en-AU" sz="1100">
              <a:solidFill>
                <a:sysClr val="windowText" lastClr="000000"/>
              </a:solidFill>
            </a:rPr>
            <a:t>Non-VPS staff should use 'other' within drop down options and provide details in 'staffing type' (i.e.: teacher or nurse).</a:t>
          </a:r>
        </a:p>
        <a:p>
          <a:endParaRPr lang="en-AU" sz="1100"/>
        </a:p>
        <a:p>
          <a:r>
            <a:rPr lang="en-AU" sz="1100" b="1" u="sng">
              <a:solidFill>
                <a:srgbClr val="FF0000"/>
              </a:solidFill>
            </a:rPr>
            <a:t>new PB</a:t>
          </a:r>
          <a:r>
            <a:rPr lang="en-AU" sz="1100" b="1" u="sng" baseline="0">
              <a:solidFill>
                <a:srgbClr val="FF0000"/>
              </a:solidFill>
            </a:rPr>
            <a:t> Functional Category</a:t>
          </a:r>
          <a:r>
            <a:rPr lang="en-AU" sz="1100" b="1" baseline="0">
              <a:solidFill>
                <a:srgbClr val="FF0000"/>
              </a:solidFill>
            </a:rPr>
            <a:t>:</a:t>
          </a:r>
          <a:br>
            <a:rPr lang="en-AU" sz="1100" baseline="0">
              <a:solidFill>
                <a:srgbClr val="FF0000"/>
              </a:solidFill>
            </a:rPr>
          </a:br>
          <a:r>
            <a:rPr lang="en-AU" sz="1100" baseline="0">
              <a:solidFill>
                <a:srgbClr val="FF0000"/>
              </a:solidFill>
            </a:rPr>
            <a:t>'</a:t>
          </a:r>
          <a:r>
            <a:rPr lang="en-AU" sz="1100" i="1">
              <a:solidFill>
                <a:srgbClr val="FF0000"/>
              </a:solidFill>
              <a:effectLst/>
              <a:latin typeface="+mn-lt"/>
              <a:ea typeface="+mn-ea"/>
              <a:cs typeface="+mn-cs"/>
            </a:rPr>
            <a:t>Program'</a:t>
          </a:r>
          <a:r>
            <a:rPr lang="en-AU" sz="1100">
              <a:solidFill>
                <a:srgbClr val="FF0000"/>
              </a:solidFill>
              <a:effectLst/>
              <a:latin typeface="+mn-lt"/>
              <a:ea typeface="+mn-ea"/>
              <a:cs typeface="+mn-cs"/>
            </a:rPr>
            <a:t>: activities, services, projects</a:t>
          </a:r>
          <a:r>
            <a:rPr lang="en-AU" sz="1100" baseline="0">
              <a:solidFill>
                <a:srgbClr val="FF0000"/>
              </a:solidFill>
              <a:effectLst/>
              <a:latin typeface="+mn-lt"/>
              <a:ea typeface="+mn-ea"/>
              <a:cs typeface="+mn-cs"/>
            </a:rPr>
            <a:t> and </a:t>
          </a:r>
          <a:r>
            <a:rPr lang="en-AU" sz="1100">
              <a:solidFill>
                <a:srgbClr val="FF0000"/>
              </a:solidFill>
              <a:effectLst/>
              <a:latin typeface="+mn-lt"/>
              <a:ea typeface="+mn-ea"/>
              <a:cs typeface="+mn-cs"/>
            </a:rPr>
            <a:t>expenditure with a </a:t>
          </a:r>
          <a:r>
            <a:rPr lang="en-AU" sz="1100" baseline="0">
              <a:solidFill>
                <a:srgbClr val="FF0000"/>
              </a:solidFill>
              <a:effectLst/>
              <a:latin typeface="+mn-lt"/>
              <a:ea typeface="+mn-ea"/>
              <a:cs typeface="+mn-cs"/>
            </a:rPr>
            <a:t> </a:t>
          </a:r>
          <a:r>
            <a:rPr lang="en-AU" sz="1100">
              <a:solidFill>
                <a:srgbClr val="FF0000"/>
              </a:solidFill>
              <a:effectLst/>
              <a:latin typeface="+mn-lt"/>
              <a:ea typeface="+mn-ea"/>
              <a:cs typeface="+mn-cs"/>
            </a:rPr>
            <a:t>common characteristic that directly benefit/serve the Victorian community. </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a:t>
          </a:r>
          <a:r>
            <a:rPr lang="en-AU" sz="1100" i="1">
              <a:solidFill>
                <a:srgbClr val="FF0000"/>
              </a:solidFill>
              <a:effectLst/>
              <a:latin typeface="+mn-lt"/>
              <a:ea typeface="+mn-ea"/>
              <a:cs typeface="+mn-cs"/>
            </a:rPr>
            <a:t>Corporate'</a:t>
          </a:r>
          <a:r>
            <a:rPr lang="en-AU" sz="1100">
              <a:solidFill>
                <a:srgbClr val="FF0000"/>
              </a:solidFill>
              <a:effectLst/>
              <a:latin typeface="+mn-lt"/>
              <a:ea typeface="+mn-ea"/>
              <a:cs typeface="+mn-cs"/>
            </a:rPr>
            <a:t>: activities and expenditure with the immediate purpose of supporting the operation of departments and agencies.</a:t>
          </a:r>
          <a:br>
            <a:rPr lang="en-AU" sz="1100">
              <a:solidFill>
                <a:srgbClr val="FF0000"/>
              </a:solidFill>
              <a:effectLst/>
              <a:latin typeface="+mn-lt"/>
              <a:ea typeface="+mn-ea"/>
              <a:cs typeface="+mn-cs"/>
            </a:rPr>
          </a:br>
          <a:r>
            <a:rPr lang="en-AU" sz="1100" i="1">
              <a:solidFill>
                <a:srgbClr val="FF0000"/>
              </a:solidFill>
              <a:effectLst/>
              <a:latin typeface="+mn-lt"/>
              <a:ea typeface="+mn-ea"/>
              <a:cs typeface="+mn-cs"/>
            </a:rPr>
            <a:t>'PES'</a:t>
          </a:r>
          <a:r>
            <a:rPr lang="en-AU" sz="1100">
              <a:solidFill>
                <a:srgbClr val="FF0000"/>
              </a:solidFill>
              <a:effectLst/>
              <a:latin typeface="+mn-lt"/>
              <a:ea typeface="+mn-ea"/>
              <a:cs typeface="+mn-cs"/>
            </a:rPr>
            <a:t>: Program Enabling Support</a:t>
          </a:r>
          <a:r>
            <a:rPr lang="en-AU" sz="1100" baseline="0">
              <a:solidFill>
                <a:srgbClr val="FF0000"/>
              </a:solidFill>
              <a:effectLst/>
              <a:latin typeface="+mn-lt"/>
              <a:ea typeface="+mn-ea"/>
              <a:cs typeface="+mn-cs"/>
            </a:rPr>
            <a:t> - </a:t>
          </a:r>
          <a:r>
            <a:rPr lang="en-AU" sz="1100">
              <a:solidFill>
                <a:srgbClr val="FF0000"/>
              </a:solidFill>
              <a:effectLst/>
              <a:latin typeface="+mn-lt"/>
              <a:ea typeface="+mn-ea"/>
              <a:cs typeface="+mn-cs"/>
            </a:rPr>
            <a:t>activities and expenditure that is required to support the delivery of programs but does not directly benefit individual members of the Victorian community.</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'WoVG</a:t>
          </a:r>
          <a:r>
            <a:rPr lang="en-AU" sz="1100" baseline="0">
              <a:solidFill>
                <a:srgbClr val="FF0000"/>
              </a:solidFill>
              <a:effectLst/>
              <a:latin typeface="+mn-lt"/>
              <a:ea typeface="+mn-ea"/>
              <a:cs typeface="+mn-cs"/>
            </a:rPr>
            <a:t> Capability': functions which </a:t>
          </a:r>
          <a:r>
            <a:rPr lang="en-AU" sz="1100">
              <a:solidFill>
                <a:srgbClr val="FF0000"/>
              </a:solidFill>
              <a:effectLst/>
              <a:latin typeface="+mn-lt"/>
              <a:ea typeface="+mn-ea"/>
              <a:cs typeface="+mn-cs"/>
            </a:rPr>
            <a:t>do not strictly support a program, but rather the basic operation of Government (e.g. DPC</a:t>
          </a:r>
          <a:r>
            <a:rPr lang="en-AU" sz="1100" baseline="0">
              <a:solidFill>
                <a:srgbClr val="FF0000"/>
              </a:solidFill>
              <a:effectLst/>
              <a:latin typeface="+mn-lt"/>
              <a:ea typeface="+mn-ea"/>
              <a:cs typeface="+mn-cs"/>
            </a:rPr>
            <a:t> and DTF).</a:t>
          </a:r>
          <a:br>
            <a:rPr lang="en-AU" sz="1100" baseline="0">
              <a:solidFill>
                <a:srgbClr val="FF0000"/>
              </a:solidFill>
              <a:effectLst/>
              <a:latin typeface="+mn-lt"/>
              <a:ea typeface="+mn-ea"/>
              <a:cs typeface="+mn-cs"/>
            </a:rPr>
          </a:br>
          <a:r>
            <a:rPr lang="en-AU" sz="1100" baseline="0">
              <a:solidFill>
                <a:srgbClr val="FF0000"/>
              </a:solidFill>
              <a:effectLst/>
              <a:latin typeface="+mn-lt"/>
              <a:ea typeface="+mn-ea"/>
              <a:cs typeface="+mn-cs"/>
            </a:rPr>
            <a:t>'Departmental Activities and Operations': comprised of corporate, PES, and WoVG capability. To be used when unable to discern which category is most appropriate, to at least distinguish from programmatic expenditure.</a:t>
          </a:r>
          <a:endParaRPr lang="en-AU" sz="1100" baseline="0">
            <a:solidFill>
              <a:srgbClr val="FF0000"/>
            </a:solidFill>
          </a:endParaRP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a:p>
      </xdr:txBody>
    </xdr:sp>
    <xdr:clientData/>
  </xdr:twoCellAnchor>
  <xdr:twoCellAnchor>
    <xdr:from>
      <xdr:col>1</xdr:col>
      <xdr:colOff>1</xdr:colOff>
      <xdr:row>78</xdr:row>
      <xdr:rowOff>204108</xdr:rowOff>
    </xdr:from>
    <xdr:to>
      <xdr:col>1</xdr:col>
      <xdr:colOff>2925536</xdr:colOff>
      <xdr:row>83</xdr:row>
      <xdr:rowOff>40823</xdr:rowOff>
    </xdr:to>
    <xdr:sp macro="" textlink="">
      <xdr:nvSpPr>
        <xdr:cNvPr id="4" name="TextBox 3">
          <a:extLst>
            <a:ext uri="{FF2B5EF4-FFF2-40B4-BE49-F238E27FC236}">
              <a16:creationId xmlns:a16="http://schemas.microsoft.com/office/drawing/2014/main" id="{36E930E1-23EE-44DC-8EBF-ADA82388ED37}"/>
            </a:ext>
          </a:extLst>
        </xdr:cNvPr>
        <xdr:cNvSpPr txBox="1"/>
      </xdr:nvSpPr>
      <xdr:spPr>
        <a:xfrm>
          <a:off x="123826" y="23768958"/>
          <a:ext cx="2925535" cy="117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Additional capital investment unrelated to FTE count – eg, fit out changes to accommodate hybrid working, higher utilisation rations, or specific operational business needs, etc</a:t>
          </a:r>
          <a:r>
            <a:rPr lang="en-AU" sz="1100" b="0" baseline="0"/>
            <a:t>.</a:t>
          </a:r>
          <a:endParaRPr lang="en-AU" sz="1100" b="0"/>
        </a:p>
      </xdr:txBody>
    </xdr:sp>
    <xdr:clientData/>
  </xdr:twoCellAnchor>
  <xdr:twoCellAnchor>
    <xdr:from>
      <xdr:col>0</xdr:col>
      <xdr:colOff>122463</xdr:colOff>
      <xdr:row>5</xdr:row>
      <xdr:rowOff>1</xdr:rowOff>
    </xdr:from>
    <xdr:to>
      <xdr:col>1</xdr:col>
      <xdr:colOff>4395107</xdr:colOff>
      <xdr:row>7</xdr:row>
      <xdr:rowOff>666751</xdr:rowOff>
    </xdr:to>
    <xdr:sp macro="" textlink="">
      <xdr:nvSpPr>
        <xdr:cNvPr id="5" name="TextBox 4">
          <a:extLst>
            <a:ext uri="{FF2B5EF4-FFF2-40B4-BE49-F238E27FC236}">
              <a16:creationId xmlns:a16="http://schemas.microsoft.com/office/drawing/2014/main" id="{5759AC25-4F1C-4193-B35C-0E07E780EBF8}"/>
            </a:ext>
          </a:extLst>
        </xdr:cNvPr>
        <xdr:cNvSpPr txBox="1"/>
      </xdr:nvSpPr>
      <xdr:spPr>
        <a:xfrm>
          <a:off x="122463" y="1619251"/>
          <a:ext cx="4396469"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TIPS: </a:t>
          </a:r>
          <a:endParaRPr lang="en-AU"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Please complete</a:t>
          </a:r>
          <a:r>
            <a:rPr lang="en-AU" sz="1100" baseline="0">
              <a:solidFill>
                <a:sysClr val="windowText" lastClr="000000"/>
              </a:solidFill>
            </a:rPr>
            <a:t> one component per costing sheet. </a:t>
          </a:r>
          <a:r>
            <a:rPr lang="en-AU" sz="1100">
              <a:solidFill>
                <a:sysClr val="windowText" lastClr="000000"/>
              </a:solidFill>
            </a:rPr>
            <a:t>Insert rows</a:t>
          </a:r>
          <a:r>
            <a:rPr lang="en-AU" sz="1100" baseline="0">
              <a:solidFill>
                <a:sysClr val="windowText" lastClr="000000"/>
              </a:solidFill>
            </a:rPr>
            <a:t> as needed in each category of expenditure. </a:t>
          </a:r>
          <a:r>
            <a:rPr lang="en-AU" sz="1100">
              <a:solidFill>
                <a:sysClr val="windowText" lastClr="000000"/>
              </a:solidFill>
            </a:rPr>
            <a:t>To ensure all formulas</a:t>
          </a:r>
          <a:r>
            <a:rPr lang="en-AU" sz="1100" baseline="0">
              <a:solidFill>
                <a:sysClr val="windowText" lastClr="000000"/>
              </a:solidFill>
            </a:rPr>
            <a:t> and links to other worksheets in the workbook are working as intended, please insert rows instead of cutting and pasting entire rows within the page. A summary of output expenditure can be found in the 'Summary' tab of the workbook.</a:t>
          </a:r>
          <a:endParaRPr lang="en-AU" sz="1100">
            <a:solidFill>
              <a:sysClr val="windowText" lastClr="000000"/>
            </a:solidFill>
          </a:endParaRPr>
        </a:p>
      </xdr:txBody>
    </xdr:sp>
    <xdr:clientData/>
  </xdr:twoCellAnchor>
  <xdr:twoCellAnchor>
    <xdr:from>
      <xdr:col>0</xdr:col>
      <xdr:colOff>95250</xdr:colOff>
      <xdr:row>37</xdr:row>
      <xdr:rowOff>0</xdr:rowOff>
    </xdr:from>
    <xdr:to>
      <xdr:col>1</xdr:col>
      <xdr:colOff>4418301</xdr:colOff>
      <xdr:row>42</xdr:row>
      <xdr:rowOff>249690</xdr:rowOff>
    </xdr:to>
    <xdr:sp macro="" textlink="">
      <xdr:nvSpPr>
        <xdr:cNvPr id="6" name="TextBox 6">
          <a:extLst>
            <a:ext uri="{FF2B5EF4-FFF2-40B4-BE49-F238E27FC236}">
              <a16:creationId xmlns:a16="http://schemas.microsoft.com/office/drawing/2014/main" id="{AB8CEBDE-4418-445B-A38A-4556DA3C8B4D}"/>
            </a:ext>
          </a:extLst>
        </xdr:cNvPr>
        <xdr:cNvSpPr txBox="1"/>
      </xdr:nvSpPr>
      <xdr:spPr>
        <a:xfrm>
          <a:off x="95250" y="12144375"/>
          <a:ext cx="4446876" cy="15831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u="sng" baseline="0">
              <a:solidFill>
                <a:srgbClr val="FF0000"/>
              </a:solidFill>
            </a:rPr>
            <a:t>For PB functional category:</a:t>
          </a:r>
        </a:p>
        <a:p>
          <a:r>
            <a:rPr lang="en-AU" sz="1100" baseline="0">
              <a:solidFill>
                <a:srgbClr val="FF0000"/>
              </a:solidFill>
            </a:rPr>
            <a:t>Distinguish between grants paid out (Program) and grant administration costs (PES). Generally all anticipated grant-related expenditure other than grants paid out will be considered PES and should be included in 'Other output costs' below.</a:t>
          </a: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55</xdr:row>
      <xdr:rowOff>0</xdr:rowOff>
    </xdr:from>
    <xdr:to>
      <xdr:col>1</xdr:col>
      <xdr:colOff>4459122</xdr:colOff>
      <xdr:row>58</xdr:row>
      <xdr:rowOff>244928</xdr:rowOff>
    </xdr:to>
    <xdr:sp macro="" textlink="">
      <xdr:nvSpPr>
        <xdr:cNvPr id="7" name="TextBox 8">
          <a:extLst>
            <a:ext uri="{FF2B5EF4-FFF2-40B4-BE49-F238E27FC236}">
              <a16:creationId xmlns:a16="http://schemas.microsoft.com/office/drawing/2014/main" id="{512FE303-D96E-4FB7-B744-68CECE6AA981}"/>
            </a:ext>
          </a:extLst>
        </xdr:cNvPr>
        <xdr:cNvSpPr txBox="1"/>
      </xdr:nvSpPr>
      <xdr:spPr>
        <a:xfrm>
          <a:off x="123825" y="16983075"/>
          <a:ext cx="4459122" cy="10545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Gross estimated output price is now broken</a:t>
          </a:r>
          <a:r>
            <a:rPr lang="en-AU" sz="1100" b="0" baseline="0">
              <a:solidFill>
                <a:sysClr val="windowText" lastClr="000000"/>
              </a:solidFill>
            </a:rPr>
            <a:t> up into program and departmental operating expenditure for the bid component. These are summarised in the 'Summary' tab for all components.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60</xdr:row>
      <xdr:rowOff>0</xdr:rowOff>
    </xdr:from>
    <xdr:to>
      <xdr:col>1</xdr:col>
      <xdr:colOff>4459122</xdr:colOff>
      <xdr:row>62</xdr:row>
      <xdr:rowOff>108857</xdr:rowOff>
    </xdr:to>
    <xdr:sp macro="" textlink="">
      <xdr:nvSpPr>
        <xdr:cNvPr id="8" name="TextBox 9">
          <a:extLst>
            <a:ext uri="{FF2B5EF4-FFF2-40B4-BE49-F238E27FC236}">
              <a16:creationId xmlns:a16="http://schemas.microsoft.com/office/drawing/2014/main" id="{D4530DA6-3BF2-4D7C-B58D-6F41064CC763}"/>
            </a:ext>
          </a:extLst>
        </xdr:cNvPr>
        <xdr:cNvSpPr txBox="1"/>
      </xdr:nvSpPr>
      <xdr:spPr>
        <a:xfrm>
          <a:off x="123825" y="18354675"/>
          <a:ext cx="4459122" cy="64225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'Offsets/Reprioritisations'</a:t>
          </a:r>
          <a:r>
            <a:rPr lang="en-AU" sz="1100" b="0" baseline="0">
              <a:solidFill>
                <a:sysClr val="windowText" lastClr="000000"/>
              </a:solidFill>
            </a:rPr>
            <a:t> are now separated into internal reprioritisation and offsets from other sources. These allow direct summarisation in the 'Summary' tab of the workbook.</a:t>
          </a:r>
          <a:endParaRPr lang="en-AU" sz="1100" b="0">
            <a:solidFill>
              <a:sysClr val="windowText" lastClr="000000"/>
            </a:solidFill>
          </a:endParaRPr>
        </a:p>
        <a:p>
          <a:endParaRPr lang="en-AU" sz="1100" baseline="0"/>
        </a:p>
        <a:p>
          <a:endParaRPr lang="en-AU" sz="1100" baseline="0"/>
        </a:p>
        <a:p>
          <a:endParaRPr lang="en-AU" sz="1100" baseline="0"/>
        </a:p>
        <a:p>
          <a:endParaRPr lang="en-AU" sz="1100"/>
        </a:p>
      </xdr:txBody>
    </xdr:sp>
    <xdr:clientData/>
  </xdr:twoCellAnchor>
  <xdr:twoCellAnchor>
    <xdr:from>
      <xdr:col>1</xdr:col>
      <xdr:colOff>0</xdr:colOff>
      <xdr:row>103</xdr:row>
      <xdr:rowOff>0</xdr:rowOff>
    </xdr:from>
    <xdr:to>
      <xdr:col>1</xdr:col>
      <xdr:colOff>4459122</xdr:colOff>
      <xdr:row>106</xdr:row>
      <xdr:rowOff>249690</xdr:rowOff>
    </xdr:to>
    <xdr:sp macro="" textlink="">
      <xdr:nvSpPr>
        <xdr:cNvPr id="9" name="TextBox 8">
          <a:extLst>
            <a:ext uri="{FF2B5EF4-FFF2-40B4-BE49-F238E27FC236}">
              <a16:creationId xmlns:a16="http://schemas.microsoft.com/office/drawing/2014/main" id="{B0FB97C4-28AD-49C5-8289-975E09CD39D2}"/>
            </a:ext>
          </a:extLst>
        </xdr:cNvPr>
        <xdr:cNvSpPr txBox="1"/>
      </xdr:nvSpPr>
      <xdr:spPr>
        <a:xfrm>
          <a:off x="123825" y="30299025"/>
          <a:ext cx="4459122" cy="10497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Net total estimated output price is now summarised </a:t>
          </a:r>
          <a:r>
            <a:rPr lang="en-AU" sz="1100" b="0" baseline="0">
              <a:solidFill>
                <a:sysClr val="windowText" lastClr="000000"/>
              </a:solidFill>
            </a:rPr>
            <a:t>in terms of the relevant cost categories entered above. There is no need for manual input in the following table, since numbers will automatically populate based on the template's inputs.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67</xdr:row>
      <xdr:rowOff>36737</xdr:rowOff>
    </xdr:from>
    <xdr:to>
      <xdr:col>1</xdr:col>
      <xdr:colOff>4468646</xdr:colOff>
      <xdr:row>70</xdr:row>
      <xdr:rowOff>66260</xdr:rowOff>
    </xdr:to>
    <xdr:sp macro="" textlink="">
      <xdr:nvSpPr>
        <xdr:cNvPr id="10" name="TextBox 11">
          <a:extLst>
            <a:ext uri="{FF2B5EF4-FFF2-40B4-BE49-F238E27FC236}">
              <a16:creationId xmlns:a16="http://schemas.microsoft.com/office/drawing/2014/main" id="{BE7E3768-485C-45C9-B3C1-4975568D5440}"/>
            </a:ext>
          </a:extLst>
        </xdr:cNvPr>
        <xdr:cNvSpPr txBox="1"/>
      </xdr:nvSpPr>
      <xdr:spPr>
        <a:xfrm>
          <a:off x="123825" y="20267837"/>
          <a:ext cx="4468646" cy="82962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Functional</a:t>
          </a:r>
          <a:r>
            <a:rPr lang="en-AU" sz="1100" b="0" baseline="0">
              <a:solidFill>
                <a:sysClr val="windowText" lastClr="000000"/>
              </a:solidFill>
            </a:rPr>
            <a:t> category information </a:t>
          </a:r>
          <a:r>
            <a:rPr lang="en-AU" sz="1100" b="0" baseline="0">
              <a:solidFill>
                <a:sysClr val="windowText" lastClr="000000"/>
              </a:solidFill>
              <a:effectLst/>
              <a:latin typeface="+mn-lt"/>
              <a:ea typeface="+mn-ea"/>
              <a:cs typeface="+mn-cs"/>
            </a:rPr>
            <a:t>(columns E &amp; F for PB purposes) </a:t>
          </a:r>
          <a:r>
            <a:rPr lang="en-AU" sz="1100" b="0" baseline="0">
              <a:solidFill>
                <a:sysClr val="windowText" lastClr="000000"/>
              </a:solidFill>
            </a:rPr>
            <a:t>is only required for offsets from other sources to the extent that they relate to expenditure which is not already reflected in the offsets from internal reprioritisation.</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81642</xdr:colOff>
      <xdr:row>29</xdr:row>
      <xdr:rowOff>108857</xdr:rowOff>
    </xdr:from>
    <xdr:to>
      <xdr:col>1</xdr:col>
      <xdr:colOff>4408715</xdr:colOff>
      <xdr:row>36</xdr:row>
      <xdr:rowOff>13606</xdr:rowOff>
    </xdr:to>
    <xdr:sp macro="" textlink="">
      <xdr:nvSpPr>
        <xdr:cNvPr id="2" name="TextBox 5">
          <a:extLst>
            <a:ext uri="{FF2B5EF4-FFF2-40B4-BE49-F238E27FC236}">
              <a16:creationId xmlns:a16="http://schemas.microsoft.com/office/drawing/2014/main" id="{EADB8675-D037-4DCD-89B4-6C9DF0974FC4}"/>
            </a:ext>
          </a:extLst>
        </xdr:cNvPr>
        <xdr:cNvSpPr txBox="1"/>
      </xdr:nvSpPr>
      <xdr:spPr>
        <a:xfrm>
          <a:off x="81642" y="10024382"/>
          <a:ext cx="4450898" cy="186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baseline="0">
              <a:solidFill>
                <a:schemeClr val="dk1"/>
              </a:solidFill>
              <a:effectLst/>
              <a:latin typeface="+mn-lt"/>
              <a:ea typeface="+mn-ea"/>
              <a:cs typeface="+mn-cs"/>
            </a:rPr>
            <a:t>CAM costs are automated based on staffing input (VPS and non-VPS). Once-off fit out costs are incurred only in the first year, and only for new staff.</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CAM costs in 2022-23 (excluding once-off fit out costs) are pro-rata'd based on the number of months employed that year (column M). CAM costs in 2021-22 are incurred for two months only.</a:t>
          </a:r>
        </a:p>
        <a:p>
          <a:endParaRPr lang="en-AU">
            <a:solidFill>
              <a:sysClr val="windowText" lastClr="000000"/>
            </a:solidFill>
            <a:effectLst/>
          </a:endParaRPr>
        </a:p>
        <a:p>
          <a:r>
            <a:rPr lang="en-AU" sz="1100">
              <a:solidFill>
                <a:sysClr val="windowText" lastClr="000000"/>
              </a:solidFill>
              <a:effectLst/>
              <a:latin typeface="+mn-lt"/>
              <a:ea typeface="+mn-ea"/>
              <a:cs typeface="+mn-cs"/>
            </a:rPr>
            <a:t>Staff where CAM should not apply (see</a:t>
          </a:r>
          <a:r>
            <a:rPr lang="en-AU" sz="1100" baseline="0">
              <a:solidFill>
                <a:sysClr val="windowText" lastClr="000000"/>
              </a:solidFill>
              <a:effectLst/>
              <a:latin typeface="+mn-lt"/>
              <a:ea typeface="+mn-ea"/>
              <a:cs typeface="+mn-cs"/>
            </a:rPr>
            <a:t> the 'Standard costing - CAM' tab</a:t>
          </a:r>
          <a:r>
            <a:rPr lang="en-AU" sz="1100">
              <a:solidFill>
                <a:sysClr val="windowText" lastClr="000000"/>
              </a:solidFill>
              <a:effectLst/>
              <a:latin typeface="+mn-lt"/>
              <a:ea typeface="+mn-ea"/>
              <a:cs typeface="+mn-cs"/>
            </a:rPr>
            <a:t>) should pick the relevant category under 'Location'</a:t>
          </a:r>
          <a:r>
            <a:rPr lang="en-AU" sz="1100" baseline="0">
              <a:solidFill>
                <a:sysClr val="windowText" lastClr="000000"/>
              </a:solidFill>
              <a:effectLst/>
              <a:latin typeface="+mn-lt"/>
              <a:ea typeface="+mn-ea"/>
              <a:cs typeface="+mn-cs"/>
            </a:rPr>
            <a:t> (Column K).</a:t>
          </a:r>
          <a:endParaRPr lang="en-AU" sz="1100" b="0" baseline="0">
            <a:solidFill>
              <a:sysClr val="windowText" lastClr="000000"/>
            </a:solidFill>
            <a:effectLst/>
            <a:latin typeface="+mn-lt"/>
            <a:ea typeface="+mn-ea"/>
            <a:cs typeface="+mn-cs"/>
          </a:endParaRPr>
        </a:p>
      </xdr:txBody>
    </xdr:sp>
    <xdr:clientData/>
  </xdr:twoCellAnchor>
  <xdr:twoCellAnchor>
    <xdr:from>
      <xdr:col>0</xdr:col>
      <xdr:colOff>85664</xdr:colOff>
      <xdr:row>8</xdr:row>
      <xdr:rowOff>459304</xdr:rowOff>
    </xdr:from>
    <xdr:to>
      <xdr:col>1</xdr:col>
      <xdr:colOff>4408715</xdr:colOff>
      <xdr:row>29</xdr:row>
      <xdr:rowOff>68035</xdr:rowOff>
    </xdr:to>
    <xdr:sp macro="" textlink="">
      <xdr:nvSpPr>
        <xdr:cNvPr id="3" name="TextBox 2">
          <a:extLst>
            <a:ext uri="{FF2B5EF4-FFF2-40B4-BE49-F238E27FC236}">
              <a16:creationId xmlns:a16="http://schemas.microsoft.com/office/drawing/2014/main" id="{A8DE9AAF-F903-4836-9370-8B23D3FC494E}"/>
            </a:ext>
            <a:ext uri="{147F2762-F138-4A5C-976F-8EAC2B608ADB}">
              <a16:predDERef xmlns:a16="http://schemas.microsoft.com/office/drawing/2014/main" pred="{D3FD0687-28D2-4FDC-8B7F-8D88F6E85615}"/>
            </a:ext>
          </a:extLst>
        </xdr:cNvPr>
        <xdr:cNvSpPr txBox="1"/>
      </xdr:nvSpPr>
      <xdr:spPr>
        <a:xfrm>
          <a:off x="85664" y="3507304"/>
          <a:ext cx="4446876" cy="647625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b="0" u="sng">
              <a:solidFill>
                <a:sysClr val="windowText" lastClr="000000"/>
              </a:solidFill>
            </a:rPr>
            <a:t>Staffing cost:</a:t>
          </a:r>
          <a:r>
            <a:rPr lang="en-AU" sz="1100" b="0">
              <a:solidFill>
                <a:sysClr val="windowText" lastClr="000000"/>
              </a:solidFill>
            </a:rPr>
            <a:t> Columns</a:t>
          </a:r>
          <a:r>
            <a:rPr lang="en-AU" sz="1100" b="0" baseline="0">
              <a:solidFill>
                <a:sysClr val="windowText" lastClr="000000"/>
              </a:solidFill>
            </a:rPr>
            <a:t> N-S are automated for VPS staff based on input in columns G-J, and M. Columns L-M are necessary for calculation of CAM expenditure below.</a:t>
          </a:r>
        </a:p>
        <a:p>
          <a:endParaRPr lang="en-AU" sz="1100" b="0" baseline="0">
            <a:solidFill>
              <a:sysClr val="windowText" lastClr="000000"/>
            </a:solidFill>
          </a:endParaRPr>
        </a:p>
        <a:p>
          <a:r>
            <a:rPr lang="en-AU" sz="1100" b="0" baseline="0">
              <a:solidFill>
                <a:sysClr val="windowText" lastClr="000000"/>
              </a:solidFill>
            </a:rPr>
            <a:t>VPS costs for 2022-23 are incurred for one month only.</a:t>
          </a:r>
        </a:p>
        <a:p>
          <a:endParaRPr lang="en-AU" sz="1100" b="0" baseline="0">
            <a:solidFill>
              <a:sysClr val="windowText" lastClr="000000"/>
            </a:solidFill>
          </a:endParaRPr>
        </a:p>
        <a:p>
          <a:r>
            <a:rPr lang="en-AU" sz="1100" b="0" baseline="0">
              <a:solidFill>
                <a:sysClr val="windowText" lastClr="000000"/>
              </a:solidFill>
            </a:rPr>
            <a:t>Non-VPS cost must be populated manually.</a:t>
          </a:r>
          <a:endParaRPr lang="en-AU" sz="1100" b="0">
            <a:solidFill>
              <a:sysClr val="windowText" lastClr="000000"/>
            </a:solidFill>
          </a:endParaRPr>
        </a:p>
        <a:p>
          <a:endParaRPr lang="en-AU" sz="1100" b="1">
            <a:solidFill>
              <a:sysClr val="windowText" lastClr="000000"/>
            </a:solidFill>
          </a:endParaRPr>
        </a:p>
        <a:p>
          <a:r>
            <a:rPr lang="en-AU" sz="1100" u="sng">
              <a:solidFill>
                <a:sysClr val="windowText" lastClr="000000"/>
              </a:solidFill>
            </a:rPr>
            <a:t>Staffing classification</a:t>
          </a:r>
          <a:r>
            <a:rPr lang="en-AU" sz="1100">
              <a:solidFill>
                <a:sysClr val="windowText" lastClr="000000"/>
              </a:solidFill>
            </a:rPr>
            <a:t>: For VPS staff, submissions</a:t>
          </a:r>
          <a:r>
            <a:rPr lang="en-AU" sz="1100" baseline="0">
              <a:solidFill>
                <a:sysClr val="windowText" lastClr="000000"/>
              </a:solidFill>
            </a:rPr>
            <a:t> are required to u</a:t>
          </a:r>
          <a:r>
            <a:rPr lang="en-AU" sz="1100">
              <a:solidFill>
                <a:sysClr val="windowText" lastClr="000000"/>
              </a:solidFill>
            </a:rPr>
            <a:t>se the drop down boxes (standard costing model for VPS).</a:t>
          </a:r>
          <a:r>
            <a:rPr lang="en-AU" sz="1100" baseline="0">
              <a:solidFill>
                <a:sysClr val="windowText" lastClr="000000"/>
              </a:solidFill>
            </a:rPr>
            <a:t> </a:t>
          </a:r>
        </a:p>
        <a:p>
          <a:endParaRPr lang="en-AU" sz="1100" baseline="0">
            <a:solidFill>
              <a:sysClr val="windowText" lastClr="000000"/>
            </a:solidFill>
          </a:endParaRPr>
        </a:p>
        <a:p>
          <a:r>
            <a:rPr lang="en-AU" sz="1100">
              <a:solidFill>
                <a:sysClr val="windowText" lastClr="000000"/>
              </a:solidFill>
            </a:rPr>
            <a:t>Non-VPS staff should use 'other' within drop down options and provide details in 'staffing type' (i.e.: teacher or nurse).</a:t>
          </a:r>
        </a:p>
        <a:p>
          <a:endParaRPr lang="en-AU" sz="1100"/>
        </a:p>
        <a:p>
          <a:r>
            <a:rPr lang="en-AU" sz="1100" b="1" u="sng">
              <a:solidFill>
                <a:srgbClr val="FF0000"/>
              </a:solidFill>
            </a:rPr>
            <a:t>new PB</a:t>
          </a:r>
          <a:r>
            <a:rPr lang="en-AU" sz="1100" b="1" u="sng" baseline="0">
              <a:solidFill>
                <a:srgbClr val="FF0000"/>
              </a:solidFill>
            </a:rPr>
            <a:t> Functional Category</a:t>
          </a:r>
          <a:r>
            <a:rPr lang="en-AU" sz="1100" b="1" baseline="0">
              <a:solidFill>
                <a:srgbClr val="FF0000"/>
              </a:solidFill>
            </a:rPr>
            <a:t>:</a:t>
          </a:r>
          <a:br>
            <a:rPr lang="en-AU" sz="1100" baseline="0">
              <a:solidFill>
                <a:srgbClr val="FF0000"/>
              </a:solidFill>
            </a:rPr>
          </a:br>
          <a:r>
            <a:rPr lang="en-AU" sz="1100" baseline="0">
              <a:solidFill>
                <a:srgbClr val="FF0000"/>
              </a:solidFill>
            </a:rPr>
            <a:t>'</a:t>
          </a:r>
          <a:r>
            <a:rPr lang="en-AU" sz="1100" i="1">
              <a:solidFill>
                <a:srgbClr val="FF0000"/>
              </a:solidFill>
              <a:effectLst/>
              <a:latin typeface="+mn-lt"/>
              <a:ea typeface="+mn-ea"/>
              <a:cs typeface="+mn-cs"/>
            </a:rPr>
            <a:t>Program'</a:t>
          </a:r>
          <a:r>
            <a:rPr lang="en-AU" sz="1100">
              <a:solidFill>
                <a:srgbClr val="FF0000"/>
              </a:solidFill>
              <a:effectLst/>
              <a:latin typeface="+mn-lt"/>
              <a:ea typeface="+mn-ea"/>
              <a:cs typeface="+mn-cs"/>
            </a:rPr>
            <a:t>: activities, services, projects</a:t>
          </a:r>
          <a:r>
            <a:rPr lang="en-AU" sz="1100" baseline="0">
              <a:solidFill>
                <a:srgbClr val="FF0000"/>
              </a:solidFill>
              <a:effectLst/>
              <a:latin typeface="+mn-lt"/>
              <a:ea typeface="+mn-ea"/>
              <a:cs typeface="+mn-cs"/>
            </a:rPr>
            <a:t> and </a:t>
          </a:r>
          <a:r>
            <a:rPr lang="en-AU" sz="1100">
              <a:solidFill>
                <a:srgbClr val="FF0000"/>
              </a:solidFill>
              <a:effectLst/>
              <a:latin typeface="+mn-lt"/>
              <a:ea typeface="+mn-ea"/>
              <a:cs typeface="+mn-cs"/>
            </a:rPr>
            <a:t>expenditure with a </a:t>
          </a:r>
          <a:r>
            <a:rPr lang="en-AU" sz="1100" baseline="0">
              <a:solidFill>
                <a:srgbClr val="FF0000"/>
              </a:solidFill>
              <a:effectLst/>
              <a:latin typeface="+mn-lt"/>
              <a:ea typeface="+mn-ea"/>
              <a:cs typeface="+mn-cs"/>
            </a:rPr>
            <a:t> </a:t>
          </a:r>
          <a:r>
            <a:rPr lang="en-AU" sz="1100">
              <a:solidFill>
                <a:srgbClr val="FF0000"/>
              </a:solidFill>
              <a:effectLst/>
              <a:latin typeface="+mn-lt"/>
              <a:ea typeface="+mn-ea"/>
              <a:cs typeface="+mn-cs"/>
            </a:rPr>
            <a:t>common characteristic that directly benefit/serve the Victorian community. </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a:t>
          </a:r>
          <a:r>
            <a:rPr lang="en-AU" sz="1100" i="1">
              <a:solidFill>
                <a:srgbClr val="FF0000"/>
              </a:solidFill>
              <a:effectLst/>
              <a:latin typeface="+mn-lt"/>
              <a:ea typeface="+mn-ea"/>
              <a:cs typeface="+mn-cs"/>
            </a:rPr>
            <a:t>Corporate'</a:t>
          </a:r>
          <a:r>
            <a:rPr lang="en-AU" sz="1100">
              <a:solidFill>
                <a:srgbClr val="FF0000"/>
              </a:solidFill>
              <a:effectLst/>
              <a:latin typeface="+mn-lt"/>
              <a:ea typeface="+mn-ea"/>
              <a:cs typeface="+mn-cs"/>
            </a:rPr>
            <a:t>: activities and expenditure with the immediate purpose of supporting the operation of departments and agencies.</a:t>
          </a:r>
          <a:br>
            <a:rPr lang="en-AU" sz="1100">
              <a:solidFill>
                <a:srgbClr val="FF0000"/>
              </a:solidFill>
              <a:effectLst/>
              <a:latin typeface="+mn-lt"/>
              <a:ea typeface="+mn-ea"/>
              <a:cs typeface="+mn-cs"/>
            </a:rPr>
          </a:br>
          <a:r>
            <a:rPr lang="en-AU" sz="1100" i="1">
              <a:solidFill>
                <a:srgbClr val="FF0000"/>
              </a:solidFill>
              <a:effectLst/>
              <a:latin typeface="+mn-lt"/>
              <a:ea typeface="+mn-ea"/>
              <a:cs typeface="+mn-cs"/>
            </a:rPr>
            <a:t>'PES'</a:t>
          </a:r>
          <a:r>
            <a:rPr lang="en-AU" sz="1100">
              <a:solidFill>
                <a:srgbClr val="FF0000"/>
              </a:solidFill>
              <a:effectLst/>
              <a:latin typeface="+mn-lt"/>
              <a:ea typeface="+mn-ea"/>
              <a:cs typeface="+mn-cs"/>
            </a:rPr>
            <a:t>: Program Enabling Support</a:t>
          </a:r>
          <a:r>
            <a:rPr lang="en-AU" sz="1100" baseline="0">
              <a:solidFill>
                <a:srgbClr val="FF0000"/>
              </a:solidFill>
              <a:effectLst/>
              <a:latin typeface="+mn-lt"/>
              <a:ea typeface="+mn-ea"/>
              <a:cs typeface="+mn-cs"/>
            </a:rPr>
            <a:t> - </a:t>
          </a:r>
          <a:r>
            <a:rPr lang="en-AU" sz="1100">
              <a:solidFill>
                <a:srgbClr val="FF0000"/>
              </a:solidFill>
              <a:effectLst/>
              <a:latin typeface="+mn-lt"/>
              <a:ea typeface="+mn-ea"/>
              <a:cs typeface="+mn-cs"/>
            </a:rPr>
            <a:t>activities and expenditure that is required to support the delivery of programs but does not directly benefit individual members of the Victorian community.</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'WoVG</a:t>
          </a:r>
          <a:r>
            <a:rPr lang="en-AU" sz="1100" baseline="0">
              <a:solidFill>
                <a:srgbClr val="FF0000"/>
              </a:solidFill>
              <a:effectLst/>
              <a:latin typeface="+mn-lt"/>
              <a:ea typeface="+mn-ea"/>
              <a:cs typeface="+mn-cs"/>
            </a:rPr>
            <a:t> Capability': functions which </a:t>
          </a:r>
          <a:r>
            <a:rPr lang="en-AU" sz="1100">
              <a:solidFill>
                <a:srgbClr val="FF0000"/>
              </a:solidFill>
              <a:effectLst/>
              <a:latin typeface="+mn-lt"/>
              <a:ea typeface="+mn-ea"/>
              <a:cs typeface="+mn-cs"/>
            </a:rPr>
            <a:t>do not strictly support a program, but rather the basic operation of Government (e.g. DPC</a:t>
          </a:r>
          <a:r>
            <a:rPr lang="en-AU" sz="1100" baseline="0">
              <a:solidFill>
                <a:srgbClr val="FF0000"/>
              </a:solidFill>
              <a:effectLst/>
              <a:latin typeface="+mn-lt"/>
              <a:ea typeface="+mn-ea"/>
              <a:cs typeface="+mn-cs"/>
            </a:rPr>
            <a:t> and DTF).</a:t>
          </a:r>
          <a:br>
            <a:rPr lang="en-AU" sz="1100" baseline="0">
              <a:solidFill>
                <a:srgbClr val="FF0000"/>
              </a:solidFill>
              <a:effectLst/>
              <a:latin typeface="+mn-lt"/>
              <a:ea typeface="+mn-ea"/>
              <a:cs typeface="+mn-cs"/>
            </a:rPr>
          </a:br>
          <a:r>
            <a:rPr lang="en-AU" sz="1100" baseline="0">
              <a:solidFill>
                <a:srgbClr val="FF0000"/>
              </a:solidFill>
              <a:effectLst/>
              <a:latin typeface="+mn-lt"/>
              <a:ea typeface="+mn-ea"/>
              <a:cs typeface="+mn-cs"/>
            </a:rPr>
            <a:t>'Departmental Activities and Operations': comprised of corporate, PES, and WoVG capability. To be used when unable to discern which category is most appropriate, to at least distinguish from programmatic expenditure.</a:t>
          </a:r>
          <a:endParaRPr lang="en-AU" sz="1100" baseline="0">
            <a:solidFill>
              <a:srgbClr val="FF0000"/>
            </a:solidFill>
          </a:endParaRP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a:p>
      </xdr:txBody>
    </xdr:sp>
    <xdr:clientData/>
  </xdr:twoCellAnchor>
  <xdr:twoCellAnchor>
    <xdr:from>
      <xdr:col>1</xdr:col>
      <xdr:colOff>1</xdr:colOff>
      <xdr:row>78</xdr:row>
      <xdr:rowOff>204108</xdr:rowOff>
    </xdr:from>
    <xdr:to>
      <xdr:col>1</xdr:col>
      <xdr:colOff>2925536</xdr:colOff>
      <xdr:row>83</xdr:row>
      <xdr:rowOff>40823</xdr:rowOff>
    </xdr:to>
    <xdr:sp macro="" textlink="">
      <xdr:nvSpPr>
        <xdr:cNvPr id="4" name="TextBox 3">
          <a:extLst>
            <a:ext uri="{FF2B5EF4-FFF2-40B4-BE49-F238E27FC236}">
              <a16:creationId xmlns:a16="http://schemas.microsoft.com/office/drawing/2014/main" id="{85215C72-1010-4D9E-9186-A3D2E8308F1D}"/>
            </a:ext>
          </a:extLst>
        </xdr:cNvPr>
        <xdr:cNvSpPr txBox="1"/>
      </xdr:nvSpPr>
      <xdr:spPr>
        <a:xfrm>
          <a:off x="123826" y="23768958"/>
          <a:ext cx="2925535" cy="117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Additional capital investment unrelated to FTE count – eg, fit out changes to accommodate hybrid working, higher utilisation rations, or specific operational business needs, etc</a:t>
          </a:r>
          <a:r>
            <a:rPr lang="en-AU" sz="1100" b="0" baseline="0"/>
            <a:t>.</a:t>
          </a:r>
          <a:endParaRPr lang="en-AU" sz="1100" b="0"/>
        </a:p>
      </xdr:txBody>
    </xdr:sp>
    <xdr:clientData/>
  </xdr:twoCellAnchor>
  <xdr:twoCellAnchor>
    <xdr:from>
      <xdr:col>0</xdr:col>
      <xdr:colOff>122463</xdr:colOff>
      <xdr:row>5</xdr:row>
      <xdr:rowOff>1</xdr:rowOff>
    </xdr:from>
    <xdr:to>
      <xdr:col>1</xdr:col>
      <xdr:colOff>4395107</xdr:colOff>
      <xdr:row>7</xdr:row>
      <xdr:rowOff>666751</xdr:rowOff>
    </xdr:to>
    <xdr:sp macro="" textlink="">
      <xdr:nvSpPr>
        <xdr:cNvPr id="5" name="TextBox 4">
          <a:extLst>
            <a:ext uri="{FF2B5EF4-FFF2-40B4-BE49-F238E27FC236}">
              <a16:creationId xmlns:a16="http://schemas.microsoft.com/office/drawing/2014/main" id="{FEFC3755-1C2F-4FC8-A9E5-A8C22909C4D9}"/>
            </a:ext>
          </a:extLst>
        </xdr:cNvPr>
        <xdr:cNvSpPr txBox="1"/>
      </xdr:nvSpPr>
      <xdr:spPr>
        <a:xfrm>
          <a:off x="122463" y="1619251"/>
          <a:ext cx="4396469"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TIPS: </a:t>
          </a:r>
          <a:endParaRPr lang="en-AU"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Please complete</a:t>
          </a:r>
          <a:r>
            <a:rPr lang="en-AU" sz="1100" baseline="0">
              <a:solidFill>
                <a:sysClr val="windowText" lastClr="000000"/>
              </a:solidFill>
            </a:rPr>
            <a:t> one component per costing sheet. </a:t>
          </a:r>
          <a:r>
            <a:rPr lang="en-AU" sz="1100">
              <a:solidFill>
                <a:sysClr val="windowText" lastClr="000000"/>
              </a:solidFill>
            </a:rPr>
            <a:t>Insert rows</a:t>
          </a:r>
          <a:r>
            <a:rPr lang="en-AU" sz="1100" baseline="0">
              <a:solidFill>
                <a:sysClr val="windowText" lastClr="000000"/>
              </a:solidFill>
            </a:rPr>
            <a:t> as needed in each category of expenditure. </a:t>
          </a:r>
          <a:r>
            <a:rPr lang="en-AU" sz="1100">
              <a:solidFill>
                <a:sysClr val="windowText" lastClr="000000"/>
              </a:solidFill>
            </a:rPr>
            <a:t>To ensure all formulas</a:t>
          </a:r>
          <a:r>
            <a:rPr lang="en-AU" sz="1100" baseline="0">
              <a:solidFill>
                <a:sysClr val="windowText" lastClr="000000"/>
              </a:solidFill>
            </a:rPr>
            <a:t> and links to other worksheets in the workbook are working as intended, please insert rows instead of cutting and pasting entire rows within the page. A summary of output expenditure can be found in the 'Summary' tab of the workbook.</a:t>
          </a:r>
          <a:endParaRPr lang="en-AU" sz="1100">
            <a:solidFill>
              <a:sysClr val="windowText" lastClr="000000"/>
            </a:solidFill>
          </a:endParaRPr>
        </a:p>
      </xdr:txBody>
    </xdr:sp>
    <xdr:clientData/>
  </xdr:twoCellAnchor>
  <xdr:twoCellAnchor>
    <xdr:from>
      <xdr:col>0</xdr:col>
      <xdr:colOff>95250</xdr:colOff>
      <xdr:row>37</xdr:row>
      <xdr:rowOff>0</xdr:rowOff>
    </xdr:from>
    <xdr:to>
      <xdr:col>1</xdr:col>
      <xdr:colOff>4418301</xdr:colOff>
      <xdr:row>42</xdr:row>
      <xdr:rowOff>249690</xdr:rowOff>
    </xdr:to>
    <xdr:sp macro="" textlink="">
      <xdr:nvSpPr>
        <xdr:cNvPr id="6" name="TextBox 6">
          <a:extLst>
            <a:ext uri="{FF2B5EF4-FFF2-40B4-BE49-F238E27FC236}">
              <a16:creationId xmlns:a16="http://schemas.microsoft.com/office/drawing/2014/main" id="{4B415FF6-72BB-4FD2-817B-BA8D78F6F0AB}"/>
            </a:ext>
          </a:extLst>
        </xdr:cNvPr>
        <xdr:cNvSpPr txBox="1"/>
      </xdr:nvSpPr>
      <xdr:spPr>
        <a:xfrm>
          <a:off x="95250" y="12144375"/>
          <a:ext cx="4446876" cy="15831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u="sng" baseline="0">
              <a:solidFill>
                <a:srgbClr val="FF0000"/>
              </a:solidFill>
            </a:rPr>
            <a:t>For PB functional category:</a:t>
          </a:r>
        </a:p>
        <a:p>
          <a:r>
            <a:rPr lang="en-AU" sz="1100" baseline="0">
              <a:solidFill>
                <a:srgbClr val="FF0000"/>
              </a:solidFill>
            </a:rPr>
            <a:t>Distinguish between grants paid out (Program) and grant administration costs (PES). Generally all anticipated grant-related expenditure other than grants paid out will be considered PES and should be included in 'Other output costs' below.</a:t>
          </a: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55</xdr:row>
      <xdr:rowOff>0</xdr:rowOff>
    </xdr:from>
    <xdr:to>
      <xdr:col>1</xdr:col>
      <xdr:colOff>4459122</xdr:colOff>
      <xdr:row>58</xdr:row>
      <xdr:rowOff>244928</xdr:rowOff>
    </xdr:to>
    <xdr:sp macro="" textlink="">
      <xdr:nvSpPr>
        <xdr:cNvPr id="7" name="TextBox 8">
          <a:extLst>
            <a:ext uri="{FF2B5EF4-FFF2-40B4-BE49-F238E27FC236}">
              <a16:creationId xmlns:a16="http://schemas.microsoft.com/office/drawing/2014/main" id="{6EB0936A-03D8-4E7A-BFD6-AC26EA7D9E0C}"/>
            </a:ext>
          </a:extLst>
        </xdr:cNvPr>
        <xdr:cNvSpPr txBox="1"/>
      </xdr:nvSpPr>
      <xdr:spPr>
        <a:xfrm>
          <a:off x="123825" y="16983075"/>
          <a:ext cx="4459122" cy="10545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Gross estimated output price is now broken</a:t>
          </a:r>
          <a:r>
            <a:rPr lang="en-AU" sz="1100" b="0" baseline="0">
              <a:solidFill>
                <a:sysClr val="windowText" lastClr="000000"/>
              </a:solidFill>
            </a:rPr>
            <a:t> up into program and departmental operating expenditure for the bid component. These are summarised in the 'Summary' tab for all components.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60</xdr:row>
      <xdr:rowOff>0</xdr:rowOff>
    </xdr:from>
    <xdr:to>
      <xdr:col>1</xdr:col>
      <xdr:colOff>4459122</xdr:colOff>
      <xdr:row>62</xdr:row>
      <xdr:rowOff>108857</xdr:rowOff>
    </xdr:to>
    <xdr:sp macro="" textlink="">
      <xdr:nvSpPr>
        <xdr:cNvPr id="8" name="TextBox 9">
          <a:extLst>
            <a:ext uri="{FF2B5EF4-FFF2-40B4-BE49-F238E27FC236}">
              <a16:creationId xmlns:a16="http://schemas.microsoft.com/office/drawing/2014/main" id="{02E8197B-A822-42DE-BD4C-F604EB1AC79C}"/>
            </a:ext>
          </a:extLst>
        </xdr:cNvPr>
        <xdr:cNvSpPr txBox="1"/>
      </xdr:nvSpPr>
      <xdr:spPr>
        <a:xfrm>
          <a:off x="123825" y="18354675"/>
          <a:ext cx="4459122" cy="64225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'Offsets/Reprioritisations'</a:t>
          </a:r>
          <a:r>
            <a:rPr lang="en-AU" sz="1100" b="0" baseline="0">
              <a:solidFill>
                <a:sysClr val="windowText" lastClr="000000"/>
              </a:solidFill>
            </a:rPr>
            <a:t> are now separated into internal reprioritisation and offsets from other sources. These allow direct summarisation in the 'Summary' tab of the workbook.</a:t>
          </a:r>
          <a:endParaRPr lang="en-AU" sz="1100" b="0">
            <a:solidFill>
              <a:sysClr val="windowText" lastClr="000000"/>
            </a:solidFill>
          </a:endParaRPr>
        </a:p>
        <a:p>
          <a:endParaRPr lang="en-AU" sz="1100" baseline="0"/>
        </a:p>
        <a:p>
          <a:endParaRPr lang="en-AU" sz="1100" baseline="0"/>
        </a:p>
        <a:p>
          <a:endParaRPr lang="en-AU" sz="1100" baseline="0"/>
        </a:p>
        <a:p>
          <a:endParaRPr lang="en-AU" sz="1100"/>
        </a:p>
      </xdr:txBody>
    </xdr:sp>
    <xdr:clientData/>
  </xdr:twoCellAnchor>
  <xdr:twoCellAnchor>
    <xdr:from>
      <xdr:col>1</xdr:col>
      <xdr:colOff>0</xdr:colOff>
      <xdr:row>103</xdr:row>
      <xdr:rowOff>0</xdr:rowOff>
    </xdr:from>
    <xdr:to>
      <xdr:col>1</xdr:col>
      <xdr:colOff>4459122</xdr:colOff>
      <xdr:row>106</xdr:row>
      <xdr:rowOff>249690</xdr:rowOff>
    </xdr:to>
    <xdr:sp macro="" textlink="">
      <xdr:nvSpPr>
        <xdr:cNvPr id="9" name="TextBox 8">
          <a:extLst>
            <a:ext uri="{FF2B5EF4-FFF2-40B4-BE49-F238E27FC236}">
              <a16:creationId xmlns:a16="http://schemas.microsoft.com/office/drawing/2014/main" id="{93556122-F848-42AA-AEC8-44B92D260A9B}"/>
            </a:ext>
          </a:extLst>
        </xdr:cNvPr>
        <xdr:cNvSpPr txBox="1"/>
      </xdr:nvSpPr>
      <xdr:spPr>
        <a:xfrm>
          <a:off x="123825" y="30299025"/>
          <a:ext cx="4459122" cy="10497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Net total estimated output price is now summarised </a:t>
          </a:r>
          <a:r>
            <a:rPr lang="en-AU" sz="1100" b="0" baseline="0">
              <a:solidFill>
                <a:sysClr val="windowText" lastClr="000000"/>
              </a:solidFill>
            </a:rPr>
            <a:t>in terms of the relevant cost categories entered above. There is no need for manual input in the following table, since numbers will automatically populate based on the template's inputs.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67</xdr:row>
      <xdr:rowOff>36737</xdr:rowOff>
    </xdr:from>
    <xdr:to>
      <xdr:col>1</xdr:col>
      <xdr:colOff>4468646</xdr:colOff>
      <xdr:row>70</xdr:row>
      <xdr:rowOff>66260</xdr:rowOff>
    </xdr:to>
    <xdr:sp macro="" textlink="">
      <xdr:nvSpPr>
        <xdr:cNvPr id="10" name="TextBox 11">
          <a:extLst>
            <a:ext uri="{FF2B5EF4-FFF2-40B4-BE49-F238E27FC236}">
              <a16:creationId xmlns:a16="http://schemas.microsoft.com/office/drawing/2014/main" id="{3BB0527A-CAE9-4980-B206-2BB5BF1A309F}"/>
            </a:ext>
          </a:extLst>
        </xdr:cNvPr>
        <xdr:cNvSpPr txBox="1"/>
      </xdr:nvSpPr>
      <xdr:spPr>
        <a:xfrm>
          <a:off x="123825" y="20267837"/>
          <a:ext cx="4468646" cy="82962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Functional</a:t>
          </a:r>
          <a:r>
            <a:rPr lang="en-AU" sz="1100" b="0" baseline="0">
              <a:solidFill>
                <a:sysClr val="windowText" lastClr="000000"/>
              </a:solidFill>
            </a:rPr>
            <a:t> category information </a:t>
          </a:r>
          <a:r>
            <a:rPr lang="en-AU" sz="1100" b="0" baseline="0">
              <a:solidFill>
                <a:sysClr val="windowText" lastClr="000000"/>
              </a:solidFill>
              <a:effectLst/>
              <a:latin typeface="+mn-lt"/>
              <a:ea typeface="+mn-ea"/>
              <a:cs typeface="+mn-cs"/>
            </a:rPr>
            <a:t>(columns E &amp; F for PB purposes) </a:t>
          </a:r>
          <a:r>
            <a:rPr lang="en-AU" sz="1100" b="0" baseline="0">
              <a:solidFill>
                <a:sysClr val="windowText" lastClr="000000"/>
              </a:solidFill>
            </a:rPr>
            <a:t>is only required for offsets from other sources to the extent that they relate to expenditure which is not already reflected in the offsets from internal reprioritisation.</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81642</xdr:colOff>
      <xdr:row>29</xdr:row>
      <xdr:rowOff>108857</xdr:rowOff>
    </xdr:from>
    <xdr:to>
      <xdr:col>1</xdr:col>
      <xdr:colOff>4408715</xdr:colOff>
      <xdr:row>36</xdr:row>
      <xdr:rowOff>13606</xdr:rowOff>
    </xdr:to>
    <xdr:sp macro="" textlink="">
      <xdr:nvSpPr>
        <xdr:cNvPr id="2" name="TextBox 5">
          <a:extLst>
            <a:ext uri="{FF2B5EF4-FFF2-40B4-BE49-F238E27FC236}">
              <a16:creationId xmlns:a16="http://schemas.microsoft.com/office/drawing/2014/main" id="{68EB0897-E96D-48B6-A8F1-5E15E334DAF1}"/>
            </a:ext>
          </a:extLst>
        </xdr:cNvPr>
        <xdr:cNvSpPr txBox="1"/>
      </xdr:nvSpPr>
      <xdr:spPr>
        <a:xfrm>
          <a:off x="81642" y="10024382"/>
          <a:ext cx="4450898" cy="186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baseline="0">
              <a:solidFill>
                <a:schemeClr val="dk1"/>
              </a:solidFill>
              <a:effectLst/>
              <a:latin typeface="+mn-lt"/>
              <a:ea typeface="+mn-ea"/>
              <a:cs typeface="+mn-cs"/>
            </a:rPr>
            <a:t>CAM costs are automated based on staffing input (VPS and non-VPS). Once-off fit out costs are incurred only in the first year, and only for new staff.</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CAM costs in 2022-23 (excluding once-off fit out costs) are pro-rata'd based on the number of months employed that year (column M). CAM costs in 2021-22 are incurred for two months only.</a:t>
          </a:r>
        </a:p>
        <a:p>
          <a:endParaRPr lang="en-AU">
            <a:solidFill>
              <a:sysClr val="windowText" lastClr="000000"/>
            </a:solidFill>
            <a:effectLst/>
          </a:endParaRPr>
        </a:p>
        <a:p>
          <a:r>
            <a:rPr lang="en-AU" sz="1100">
              <a:solidFill>
                <a:sysClr val="windowText" lastClr="000000"/>
              </a:solidFill>
              <a:effectLst/>
              <a:latin typeface="+mn-lt"/>
              <a:ea typeface="+mn-ea"/>
              <a:cs typeface="+mn-cs"/>
            </a:rPr>
            <a:t>Staff where CAM should not apply (see</a:t>
          </a:r>
          <a:r>
            <a:rPr lang="en-AU" sz="1100" baseline="0">
              <a:solidFill>
                <a:sysClr val="windowText" lastClr="000000"/>
              </a:solidFill>
              <a:effectLst/>
              <a:latin typeface="+mn-lt"/>
              <a:ea typeface="+mn-ea"/>
              <a:cs typeface="+mn-cs"/>
            </a:rPr>
            <a:t> the 'Standard costing - CAM' tab</a:t>
          </a:r>
          <a:r>
            <a:rPr lang="en-AU" sz="1100">
              <a:solidFill>
                <a:sysClr val="windowText" lastClr="000000"/>
              </a:solidFill>
              <a:effectLst/>
              <a:latin typeface="+mn-lt"/>
              <a:ea typeface="+mn-ea"/>
              <a:cs typeface="+mn-cs"/>
            </a:rPr>
            <a:t>) should pick the relevant category under 'Location'</a:t>
          </a:r>
          <a:r>
            <a:rPr lang="en-AU" sz="1100" baseline="0">
              <a:solidFill>
                <a:sysClr val="windowText" lastClr="000000"/>
              </a:solidFill>
              <a:effectLst/>
              <a:latin typeface="+mn-lt"/>
              <a:ea typeface="+mn-ea"/>
              <a:cs typeface="+mn-cs"/>
            </a:rPr>
            <a:t> (Column K).</a:t>
          </a:r>
          <a:endParaRPr lang="en-AU" sz="1100" b="0" baseline="0">
            <a:solidFill>
              <a:sysClr val="windowText" lastClr="000000"/>
            </a:solidFill>
            <a:effectLst/>
            <a:latin typeface="+mn-lt"/>
            <a:ea typeface="+mn-ea"/>
            <a:cs typeface="+mn-cs"/>
          </a:endParaRPr>
        </a:p>
      </xdr:txBody>
    </xdr:sp>
    <xdr:clientData/>
  </xdr:twoCellAnchor>
  <xdr:twoCellAnchor>
    <xdr:from>
      <xdr:col>0</xdr:col>
      <xdr:colOff>85664</xdr:colOff>
      <xdr:row>8</xdr:row>
      <xdr:rowOff>459304</xdr:rowOff>
    </xdr:from>
    <xdr:to>
      <xdr:col>1</xdr:col>
      <xdr:colOff>4408715</xdr:colOff>
      <xdr:row>29</xdr:row>
      <xdr:rowOff>68035</xdr:rowOff>
    </xdr:to>
    <xdr:sp macro="" textlink="">
      <xdr:nvSpPr>
        <xdr:cNvPr id="3" name="TextBox 2">
          <a:extLst>
            <a:ext uri="{FF2B5EF4-FFF2-40B4-BE49-F238E27FC236}">
              <a16:creationId xmlns:a16="http://schemas.microsoft.com/office/drawing/2014/main" id="{85E09FF1-9AD0-457E-AA96-74DC16BC86BD}"/>
            </a:ext>
            <a:ext uri="{147F2762-F138-4A5C-976F-8EAC2B608ADB}">
              <a16:predDERef xmlns:a16="http://schemas.microsoft.com/office/drawing/2014/main" pred="{D3FD0687-28D2-4FDC-8B7F-8D88F6E85615}"/>
            </a:ext>
          </a:extLst>
        </xdr:cNvPr>
        <xdr:cNvSpPr txBox="1"/>
      </xdr:nvSpPr>
      <xdr:spPr>
        <a:xfrm>
          <a:off x="85664" y="3507304"/>
          <a:ext cx="4446876" cy="647625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b="0" u="sng">
              <a:solidFill>
                <a:sysClr val="windowText" lastClr="000000"/>
              </a:solidFill>
            </a:rPr>
            <a:t>Staffing cost:</a:t>
          </a:r>
          <a:r>
            <a:rPr lang="en-AU" sz="1100" b="0">
              <a:solidFill>
                <a:sysClr val="windowText" lastClr="000000"/>
              </a:solidFill>
            </a:rPr>
            <a:t> Columns</a:t>
          </a:r>
          <a:r>
            <a:rPr lang="en-AU" sz="1100" b="0" baseline="0">
              <a:solidFill>
                <a:sysClr val="windowText" lastClr="000000"/>
              </a:solidFill>
            </a:rPr>
            <a:t> N-S are automated for VPS staff based on input in columns G-J, and M. Columns L-M are necessary for calculation of CAM expenditure below.</a:t>
          </a:r>
        </a:p>
        <a:p>
          <a:endParaRPr lang="en-AU" sz="1100" b="0" baseline="0">
            <a:solidFill>
              <a:sysClr val="windowText" lastClr="000000"/>
            </a:solidFill>
          </a:endParaRPr>
        </a:p>
        <a:p>
          <a:r>
            <a:rPr lang="en-AU" sz="1100" b="0" baseline="0">
              <a:solidFill>
                <a:sysClr val="windowText" lastClr="000000"/>
              </a:solidFill>
            </a:rPr>
            <a:t>VPS costs for 2022-23 are incurred for one month only.</a:t>
          </a:r>
        </a:p>
        <a:p>
          <a:endParaRPr lang="en-AU" sz="1100" b="0" baseline="0">
            <a:solidFill>
              <a:sysClr val="windowText" lastClr="000000"/>
            </a:solidFill>
          </a:endParaRPr>
        </a:p>
        <a:p>
          <a:r>
            <a:rPr lang="en-AU" sz="1100" b="0" baseline="0">
              <a:solidFill>
                <a:sysClr val="windowText" lastClr="000000"/>
              </a:solidFill>
            </a:rPr>
            <a:t>Non-VPS cost must be populated manually.</a:t>
          </a:r>
          <a:endParaRPr lang="en-AU" sz="1100" b="0">
            <a:solidFill>
              <a:sysClr val="windowText" lastClr="000000"/>
            </a:solidFill>
          </a:endParaRPr>
        </a:p>
        <a:p>
          <a:endParaRPr lang="en-AU" sz="1100" b="1">
            <a:solidFill>
              <a:sysClr val="windowText" lastClr="000000"/>
            </a:solidFill>
          </a:endParaRPr>
        </a:p>
        <a:p>
          <a:r>
            <a:rPr lang="en-AU" sz="1100" u="sng">
              <a:solidFill>
                <a:sysClr val="windowText" lastClr="000000"/>
              </a:solidFill>
            </a:rPr>
            <a:t>Staffing classification</a:t>
          </a:r>
          <a:r>
            <a:rPr lang="en-AU" sz="1100">
              <a:solidFill>
                <a:sysClr val="windowText" lastClr="000000"/>
              </a:solidFill>
            </a:rPr>
            <a:t>: For VPS staff, submissions</a:t>
          </a:r>
          <a:r>
            <a:rPr lang="en-AU" sz="1100" baseline="0">
              <a:solidFill>
                <a:sysClr val="windowText" lastClr="000000"/>
              </a:solidFill>
            </a:rPr>
            <a:t> are required to u</a:t>
          </a:r>
          <a:r>
            <a:rPr lang="en-AU" sz="1100">
              <a:solidFill>
                <a:sysClr val="windowText" lastClr="000000"/>
              </a:solidFill>
            </a:rPr>
            <a:t>se the drop down boxes (standard costing model for VPS).</a:t>
          </a:r>
          <a:r>
            <a:rPr lang="en-AU" sz="1100" baseline="0">
              <a:solidFill>
                <a:sysClr val="windowText" lastClr="000000"/>
              </a:solidFill>
            </a:rPr>
            <a:t> </a:t>
          </a:r>
        </a:p>
        <a:p>
          <a:endParaRPr lang="en-AU" sz="1100" baseline="0">
            <a:solidFill>
              <a:sysClr val="windowText" lastClr="000000"/>
            </a:solidFill>
          </a:endParaRPr>
        </a:p>
        <a:p>
          <a:r>
            <a:rPr lang="en-AU" sz="1100">
              <a:solidFill>
                <a:sysClr val="windowText" lastClr="000000"/>
              </a:solidFill>
            </a:rPr>
            <a:t>Non-VPS staff should use 'other' within drop down options and provide details in 'staffing type' (i.e.: teacher or nurse).</a:t>
          </a:r>
        </a:p>
        <a:p>
          <a:endParaRPr lang="en-AU" sz="1100"/>
        </a:p>
        <a:p>
          <a:r>
            <a:rPr lang="en-AU" sz="1100" b="1" u="sng">
              <a:solidFill>
                <a:srgbClr val="FF0000"/>
              </a:solidFill>
            </a:rPr>
            <a:t>new PB</a:t>
          </a:r>
          <a:r>
            <a:rPr lang="en-AU" sz="1100" b="1" u="sng" baseline="0">
              <a:solidFill>
                <a:srgbClr val="FF0000"/>
              </a:solidFill>
            </a:rPr>
            <a:t> Functional Category</a:t>
          </a:r>
          <a:r>
            <a:rPr lang="en-AU" sz="1100" b="1" baseline="0">
              <a:solidFill>
                <a:srgbClr val="FF0000"/>
              </a:solidFill>
            </a:rPr>
            <a:t>:</a:t>
          </a:r>
          <a:br>
            <a:rPr lang="en-AU" sz="1100" baseline="0">
              <a:solidFill>
                <a:srgbClr val="FF0000"/>
              </a:solidFill>
            </a:rPr>
          </a:br>
          <a:r>
            <a:rPr lang="en-AU" sz="1100" baseline="0">
              <a:solidFill>
                <a:srgbClr val="FF0000"/>
              </a:solidFill>
            </a:rPr>
            <a:t>'</a:t>
          </a:r>
          <a:r>
            <a:rPr lang="en-AU" sz="1100" i="1">
              <a:solidFill>
                <a:srgbClr val="FF0000"/>
              </a:solidFill>
              <a:effectLst/>
              <a:latin typeface="+mn-lt"/>
              <a:ea typeface="+mn-ea"/>
              <a:cs typeface="+mn-cs"/>
            </a:rPr>
            <a:t>Program'</a:t>
          </a:r>
          <a:r>
            <a:rPr lang="en-AU" sz="1100">
              <a:solidFill>
                <a:srgbClr val="FF0000"/>
              </a:solidFill>
              <a:effectLst/>
              <a:latin typeface="+mn-lt"/>
              <a:ea typeface="+mn-ea"/>
              <a:cs typeface="+mn-cs"/>
            </a:rPr>
            <a:t>: activities, services, projects</a:t>
          </a:r>
          <a:r>
            <a:rPr lang="en-AU" sz="1100" baseline="0">
              <a:solidFill>
                <a:srgbClr val="FF0000"/>
              </a:solidFill>
              <a:effectLst/>
              <a:latin typeface="+mn-lt"/>
              <a:ea typeface="+mn-ea"/>
              <a:cs typeface="+mn-cs"/>
            </a:rPr>
            <a:t> and </a:t>
          </a:r>
          <a:r>
            <a:rPr lang="en-AU" sz="1100">
              <a:solidFill>
                <a:srgbClr val="FF0000"/>
              </a:solidFill>
              <a:effectLst/>
              <a:latin typeface="+mn-lt"/>
              <a:ea typeface="+mn-ea"/>
              <a:cs typeface="+mn-cs"/>
            </a:rPr>
            <a:t>expenditure with a </a:t>
          </a:r>
          <a:r>
            <a:rPr lang="en-AU" sz="1100" baseline="0">
              <a:solidFill>
                <a:srgbClr val="FF0000"/>
              </a:solidFill>
              <a:effectLst/>
              <a:latin typeface="+mn-lt"/>
              <a:ea typeface="+mn-ea"/>
              <a:cs typeface="+mn-cs"/>
            </a:rPr>
            <a:t> </a:t>
          </a:r>
          <a:r>
            <a:rPr lang="en-AU" sz="1100">
              <a:solidFill>
                <a:srgbClr val="FF0000"/>
              </a:solidFill>
              <a:effectLst/>
              <a:latin typeface="+mn-lt"/>
              <a:ea typeface="+mn-ea"/>
              <a:cs typeface="+mn-cs"/>
            </a:rPr>
            <a:t>common characteristic that directly benefit/serve the Victorian community. </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a:t>
          </a:r>
          <a:r>
            <a:rPr lang="en-AU" sz="1100" i="1">
              <a:solidFill>
                <a:srgbClr val="FF0000"/>
              </a:solidFill>
              <a:effectLst/>
              <a:latin typeface="+mn-lt"/>
              <a:ea typeface="+mn-ea"/>
              <a:cs typeface="+mn-cs"/>
            </a:rPr>
            <a:t>Corporate'</a:t>
          </a:r>
          <a:r>
            <a:rPr lang="en-AU" sz="1100">
              <a:solidFill>
                <a:srgbClr val="FF0000"/>
              </a:solidFill>
              <a:effectLst/>
              <a:latin typeface="+mn-lt"/>
              <a:ea typeface="+mn-ea"/>
              <a:cs typeface="+mn-cs"/>
            </a:rPr>
            <a:t>: activities and expenditure with the immediate purpose of supporting the operation of departments and agencies.</a:t>
          </a:r>
          <a:br>
            <a:rPr lang="en-AU" sz="1100">
              <a:solidFill>
                <a:srgbClr val="FF0000"/>
              </a:solidFill>
              <a:effectLst/>
              <a:latin typeface="+mn-lt"/>
              <a:ea typeface="+mn-ea"/>
              <a:cs typeface="+mn-cs"/>
            </a:rPr>
          </a:br>
          <a:r>
            <a:rPr lang="en-AU" sz="1100" i="1">
              <a:solidFill>
                <a:srgbClr val="FF0000"/>
              </a:solidFill>
              <a:effectLst/>
              <a:latin typeface="+mn-lt"/>
              <a:ea typeface="+mn-ea"/>
              <a:cs typeface="+mn-cs"/>
            </a:rPr>
            <a:t>'PES'</a:t>
          </a:r>
          <a:r>
            <a:rPr lang="en-AU" sz="1100">
              <a:solidFill>
                <a:srgbClr val="FF0000"/>
              </a:solidFill>
              <a:effectLst/>
              <a:latin typeface="+mn-lt"/>
              <a:ea typeface="+mn-ea"/>
              <a:cs typeface="+mn-cs"/>
            </a:rPr>
            <a:t>: Program Enabling Support</a:t>
          </a:r>
          <a:r>
            <a:rPr lang="en-AU" sz="1100" baseline="0">
              <a:solidFill>
                <a:srgbClr val="FF0000"/>
              </a:solidFill>
              <a:effectLst/>
              <a:latin typeface="+mn-lt"/>
              <a:ea typeface="+mn-ea"/>
              <a:cs typeface="+mn-cs"/>
            </a:rPr>
            <a:t> - </a:t>
          </a:r>
          <a:r>
            <a:rPr lang="en-AU" sz="1100">
              <a:solidFill>
                <a:srgbClr val="FF0000"/>
              </a:solidFill>
              <a:effectLst/>
              <a:latin typeface="+mn-lt"/>
              <a:ea typeface="+mn-ea"/>
              <a:cs typeface="+mn-cs"/>
            </a:rPr>
            <a:t>activities and expenditure that is required to support the delivery of programs but does not directly benefit individual members of the Victorian community.</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'WoVG</a:t>
          </a:r>
          <a:r>
            <a:rPr lang="en-AU" sz="1100" baseline="0">
              <a:solidFill>
                <a:srgbClr val="FF0000"/>
              </a:solidFill>
              <a:effectLst/>
              <a:latin typeface="+mn-lt"/>
              <a:ea typeface="+mn-ea"/>
              <a:cs typeface="+mn-cs"/>
            </a:rPr>
            <a:t> Capability': functions which </a:t>
          </a:r>
          <a:r>
            <a:rPr lang="en-AU" sz="1100">
              <a:solidFill>
                <a:srgbClr val="FF0000"/>
              </a:solidFill>
              <a:effectLst/>
              <a:latin typeface="+mn-lt"/>
              <a:ea typeface="+mn-ea"/>
              <a:cs typeface="+mn-cs"/>
            </a:rPr>
            <a:t>do not strictly support a program, but rather the basic operation of Government (e.g. DPC</a:t>
          </a:r>
          <a:r>
            <a:rPr lang="en-AU" sz="1100" baseline="0">
              <a:solidFill>
                <a:srgbClr val="FF0000"/>
              </a:solidFill>
              <a:effectLst/>
              <a:latin typeface="+mn-lt"/>
              <a:ea typeface="+mn-ea"/>
              <a:cs typeface="+mn-cs"/>
            </a:rPr>
            <a:t> and DTF).</a:t>
          </a:r>
          <a:br>
            <a:rPr lang="en-AU" sz="1100" baseline="0">
              <a:solidFill>
                <a:srgbClr val="FF0000"/>
              </a:solidFill>
              <a:effectLst/>
              <a:latin typeface="+mn-lt"/>
              <a:ea typeface="+mn-ea"/>
              <a:cs typeface="+mn-cs"/>
            </a:rPr>
          </a:br>
          <a:r>
            <a:rPr lang="en-AU" sz="1100" baseline="0">
              <a:solidFill>
                <a:srgbClr val="FF0000"/>
              </a:solidFill>
              <a:effectLst/>
              <a:latin typeface="+mn-lt"/>
              <a:ea typeface="+mn-ea"/>
              <a:cs typeface="+mn-cs"/>
            </a:rPr>
            <a:t>'Departmental Activities and Operations': comprised of corporate, PES, and WoVG capability. To be used when unable to discern which category is most appropriate, to at least distinguish from programmatic expenditure.</a:t>
          </a:r>
          <a:endParaRPr lang="en-AU" sz="1100" baseline="0">
            <a:solidFill>
              <a:srgbClr val="FF0000"/>
            </a:solidFill>
          </a:endParaRP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a:p>
      </xdr:txBody>
    </xdr:sp>
    <xdr:clientData/>
  </xdr:twoCellAnchor>
  <xdr:twoCellAnchor>
    <xdr:from>
      <xdr:col>1</xdr:col>
      <xdr:colOff>1</xdr:colOff>
      <xdr:row>78</xdr:row>
      <xdr:rowOff>204108</xdr:rowOff>
    </xdr:from>
    <xdr:to>
      <xdr:col>1</xdr:col>
      <xdr:colOff>2925536</xdr:colOff>
      <xdr:row>83</xdr:row>
      <xdr:rowOff>40823</xdr:rowOff>
    </xdr:to>
    <xdr:sp macro="" textlink="">
      <xdr:nvSpPr>
        <xdr:cNvPr id="4" name="TextBox 3">
          <a:extLst>
            <a:ext uri="{FF2B5EF4-FFF2-40B4-BE49-F238E27FC236}">
              <a16:creationId xmlns:a16="http://schemas.microsoft.com/office/drawing/2014/main" id="{5334A045-4841-451F-AEE1-34C49FC7A31F}"/>
            </a:ext>
          </a:extLst>
        </xdr:cNvPr>
        <xdr:cNvSpPr txBox="1"/>
      </xdr:nvSpPr>
      <xdr:spPr>
        <a:xfrm>
          <a:off x="123826" y="23768958"/>
          <a:ext cx="2925535" cy="117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Additional capital investment unrelated to FTE count – eg, fit out changes to accommodate hybrid working, higher utilisation rations, or specific operational business needs, etc</a:t>
          </a:r>
          <a:r>
            <a:rPr lang="en-AU" sz="1100" b="0" baseline="0"/>
            <a:t>.</a:t>
          </a:r>
          <a:endParaRPr lang="en-AU" sz="1100" b="0"/>
        </a:p>
      </xdr:txBody>
    </xdr:sp>
    <xdr:clientData/>
  </xdr:twoCellAnchor>
  <xdr:twoCellAnchor>
    <xdr:from>
      <xdr:col>0</xdr:col>
      <xdr:colOff>122463</xdr:colOff>
      <xdr:row>5</xdr:row>
      <xdr:rowOff>1</xdr:rowOff>
    </xdr:from>
    <xdr:to>
      <xdr:col>1</xdr:col>
      <xdr:colOff>4395107</xdr:colOff>
      <xdr:row>7</xdr:row>
      <xdr:rowOff>666751</xdr:rowOff>
    </xdr:to>
    <xdr:sp macro="" textlink="">
      <xdr:nvSpPr>
        <xdr:cNvPr id="5" name="TextBox 4">
          <a:extLst>
            <a:ext uri="{FF2B5EF4-FFF2-40B4-BE49-F238E27FC236}">
              <a16:creationId xmlns:a16="http://schemas.microsoft.com/office/drawing/2014/main" id="{4696F0C2-926A-4014-8BA9-13460560E111}"/>
            </a:ext>
          </a:extLst>
        </xdr:cNvPr>
        <xdr:cNvSpPr txBox="1"/>
      </xdr:nvSpPr>
      <xdr:spPr>
        <a:xfrm>
          <a:off x="122463" y="1619251"/>
          <a:ext cx="4396469"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TIPS: </a:t>
          </a:r>
          <a:endParaRPr lang="en-AU"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Please complete</a:t>
          </a:r>
          <a:r>
            <a:rPr lang="en-AU" sz="1100" baseline="0">
              <a:solidFill>
                <a:sysClr val="windowText" lastClr="000000"/>
              </a:solidFill>
            </a:rPr>
            <a:t> one component per costing sheet. </a:t>
          </a:r>
          <a:r>
            <a:rPr lang="en-AU" sz="1100">
              <a:solidFill>
                <a:sysClr val="windowText" lastClr="000000"/>
              </a:solidFill>
            </a:rPr>
            <a:t>Insert rows</a:t>
          </a:r>
          <a:r>
            <a:rPr lang="en-AU" sz="1100" baseline="0">
              <a:solidFill>
                <a:sysClr val="windowText" lastClr="000000"/>
              </a:solidFill>
            </a:rPr>
            <a:t> as needed in each category of expenditure. </a:t>
          </a:r>
          <a:r>
            <a:rPr lang="en-AU" sz="1100">
              <a:solidFill>
                <a:sysClr val="windowText" lastClr="000000"/>
              </a:solidFill>
            </a:rPr>
            <a:t>To ensure all formulas</a:t>
          </a:r>
          <a:r>
            <a:rPr lang="en-AU" sz="1100" baseline="0">
              <a:solidFill>
                <a:sysClr val="windowText" lastClr="000000"/>
              </a:solidFill>
            </a:rPr>
            <a:t> and links to other worksheets in the workbook are working as intended, please insert rows instead of cutting and pasting entire rows within the page. A summary of output expenditure can be found in the 'Summary' tab of the workbook.</a:t>
          </a:r>
          <a:endParaRPr lang="en-AU" sz="1100">
            <a:solidFill>
              <a:sysClr val="windowText" lastClr="000000"/>
            </a:solidFill>
          </a:endParaRPr>
        </a:p>
      </xdr:txBody>
    </xdr:sp>
    <xdr:clientData/>
  </xdr:twoCellAnchor>
  <xdr:twoCellAnchor>
    <xdr:from>
      <xdr:col>0</xdr:col>
      <xdr:colOff>95250</xdr:colOff>
      <xdr:row>37</xdr:row>
      <xdr:rowOff>0</xdr:rowOff>
    </xdr:from>
    <xdr:to>
      <xdr:col>1</xdr:col>
      <xdr:colOff>4418301</xdr:colOff>
      <xdr:row>42</xdr:row>
      <xdr:rowOff>249690</xdr:rowOff>
    </xdr:to>
    <xdr:sp macro="" textlink="">
      <xdr:nvSpPr>
        <xdr:cNvPr id="6" name="TextBox 6">
          <a:extLst>
            <a:ext uri="{FF2B5EF4-FFF2-40B4-BE49-F238E27FC236}">
              <a16:creationId xmlns:a16="http://schemas.microsoft.com/office/drawing/2014/main" id="{7B25F630-9F44-436A-87B5-236E96AED553}"/>
            </a:ext>
          </a:extLst>
        </xdr:cNvPr>
        <xdr:cNvSpPr txBox="1"/>
      </xdr:nvSpPr>
      <xdr:spPr>
        <a:xfrm>
          <a:off x="95250" y="12144375"/>
          <a:ext cx="4446876" cy="15831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u="sng" baseline="0">
              <a:solidFill>
                <a:srgbClr val="FF0000"/>
              </a:solidFill>
            </a:rPr>
            <a:t>For PB functional category:</a:t>
          </a:r>
        </a:p>
        <a:p>
          <a:r>
            <a:rPr lang="en-AU" sz="1100" baseline="0">
              <a:solidFill>
                <a:srgbClr val="FF0000"/>
              </a:solidFill>
            </a:rPr>
            <a:t>Distinguish between grants paid out (Program) and grant administration costs (PES). Generally all anticipated grant-related expenditure other than grants paid out will be considered PES and should be included in 'Other output costs' below.</a:t>
          </a: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55</xdr:row>
      <xdr:rowOff>0</xdr:rowOff>
    </xdr:from>
    <xdr:to>
      <xdr:col>1</xdr:col>
      <xdr:colOff>4459122</xdr:colOff>
      <xdr:row>58</xdr:row>
      <xdr:rowOff>244928</xdr:rowOff>
    </xdr:to>
    <xdr:sp macro="" textlink="">
      <xdr:nvSpPr>
        <xdr:cNvPr id="7" name="TextBox 8">
          <a:extLst>
            <a:ext uri="{FF2B5EF4-FFF2-40B4-BE49-F238E27FC236}">
              <a16:creationId xmlns:a16="http://schemas.microsoft.com/office/drawing/2014/main" id="{6D1BF0D6-6D5F-4F9E-BBB6-5DF063F13A6C}"/>
            </a:ext>
          </a:extLst>
        </xdr:cNvPr>
        <xdr:cNvSpPr txBox="1"/>
      </xdr:nvSpPr>
      <xdr:spPr>
        <a:xfrm>
          <a:off x="123825" y="16983075"/>
          <a:ext cx="4459122" cy="10545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Gross estimated output price is now broken</a:t>
          </a:r>
          <a:r>
            <a:rPr lang="en-AU" sz="1100" b="0" baseline="0">
              <a:solidFill>
                <a:sysClr val="windowText" lastClr="000000"/>
              </a:solidFill>
            </a:rPr>
            <a:t> up into program and departmental operating expenditure for the bid component. These are summarised in the 'Summary' tab for all components.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60</xdr:row>
      <xdr:rowOff>0</xdr:rowOff>
    </xdr:from>
    <xdr:to>
      <xdr:col>1</xdr:col>
      <xdr:colOff>4459122</xdr:colOff>
      <xdr:row>62</xdr:row>
      <xdr:rowOff>108857</xdr:rowOff>
    </xdr:to>
    <xdr:sp macro="" textlink="">
      <xdr:nvSpPr>
        <xdr:cNvPr id="8" name="TextBox 9">
          <a:extLst>
            <a:ext uri="{FF2B5EF4-FFF2-40B4-BE49-F238E27FC236}">
              <a16:creationId xmlns:a16="http://schemas.microsoft.com/office/drawing/2014/main" id="{9AB63C40-D430-4108-8544-9E99694CE905}"/>
            </a:ext>
          </a:extLst>
        </xdr:cNvPr>
        <xdr:cNvSpPr txBox="1"/>
      </xdr:nvSpPr>
      <xdr:spPr>
        <a:xfrm>
          <a:off x="123825" y="18354675"/>
          <a:ext cx="4459122" cy="64225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'Offsets/Reprioritisations'</a:t>
          </a:r>
          <a:r>
            <a:rPr lang="en-AU" sz="1100" b="0" baseline="0">
              <a:solidFill>
                <a:sysClr val="windowText" lastClr="000000"/>
              </a:solidFill>
            </a:rPr>
            <a:t> are now separated into internal reprioritisation and offsets from other sources. These allow direct summarisation in the 'Summary' tab of the workbook.</a:t>
          </a:r>
          <a:endParaRPr lang="en-AU" sz="1100" b="0">
            <a:solidFill>
              <a:sysClr val="windowText" lastClr="000000"/>
            </a:solidFill>
          </a:endParaRPr>
        </a:p>
        <a:p>
          <a:endParaRPr lang="en-AU" sz="1100" baseline="0"/>
        </a:p>
        <a:p>
          <a:endParaRPr lang="en-AU" sz="1100" baseline="0"/>
        </a:p>
        <a:p>
          <a:endParaRPr lang="en-AU" sz="1100" baseline="0"/>
        </a:p>
        <a:p>
          <a:endParaRPr lang="en-AU" sz="1100"/>
        </a:p>
      </xdr:txBody>
    </xdr:sp>
    <xdr:clientData/>
  </xdr:twoCellAnchor>
  <xdr:twoCellAnchor>
    <xdr:from>
      <xdr:col>1</xdr:col>
      <xdr:colOff>0</xdr:colOff>
      <xdr:row>103</xdr:row>
      <xdr:rowOff>0</xdr:rowOff>
    </xdr:from>
    <xdr:to>
      <xdr:col>1</xdr:col>
      <xdr:colOff>4459122</xdr:colOff>
      <xdr:row>106</xdr:row>
      <xdr:rowOff>249690</xdr:rowOff>
    </xdr:to>
    <xdr:sp macro="" textlink="">
      <xdr:nvSpPr>
        <xdr:cNvPr id="9" name="TextBox 8">
          <a:extLst>
            <a:ext uri="{FF2B5EF4-FFF2-40B4-BE49-F238E27FC236}">
              <a16:creationId xmlns:a16="http://schemas.microsoft.com/office/drawing/2014/main" id="{4718ED79-6149-4166-9E9B-6ACD66F9EBB3}"/>
            </a:ext>
          </a:extLst>
        </xdr:cNvPr>
        <xdr:cNvSpPr txBox="1"/>
      </xdr:nvSpPr>
      <xdr:spPr>
        <a:xfrm>
          <a:off x="123825" y="30299025"/>
          <a:ext cx="4459122" cy="10497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Net total estimated output price is now summarised </a:t>
          </a:r>
          <a:r>
            <a:rPr lang="en-AU" sz="1100" b="0" baseline="0">
              <a:solidFill>
                <a:sysClr val="windowText" lastClr="000000"/>
              </a:solidFill>
            </a:rPr>
            <a:t>in terms of the relevant cost categories entered above. There is no need for manual input in the following table, since numbers will automatically populate based on the template's inputs.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67</xdr:row>
      <xdr:rowOff>36737</xdr:rowOff>
    </xdr:from>
    <xdr:to>
      <xdr:col>1</xdr:col>
      <xdr:colOff>4468646</xdr:colOff>
      <xdr:row>70</xdr:row>
      <xdr:rowOff>66260</xdr:rowOff>
    </xdr:to>
    <xdr:sp macro="" textlink="">
      <xdr:nvSpPr>
        <xdr:cNvPr id="10" name="TextBox 11">
          <a:extLst>
            <a:ext uri="{FF2B5EF4-FFF2-40B4-BE49-F238E27FC236}">
              <a16:creationId xmlns:a16="http://schemas.microsoft.com/office/drawing/2014/main" id="{3CC8BEFD-E16A-4A57-9251-7C10631C1C76}"/>
            </a:ext>
          </a:extLst>
        </xdr:cNvPr>
        <xdr:cNvSpPr txBox="1"/>
      </xdr:nvSpPr>
      <xdr:spPr>
        <a:xfrm>
          <a:off x="123825" y="20267837"/>
          <a:ext cx="4468646" cy="82962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Functional</a:t>
          </a:r>
          <a:r>
            <a:rPr lang="en-AU" sz="1100" b="0" baseline="0">
              <a:solidFill>
                <a:sysClr val="windowText" lastClr="000000"/>
              </a:solidFill>
            </a:rPr>
            <a:t> category information </a:t>
          </a:r>
          <a:r>
            <a:rPr lang="en-AU" sz="1100" b="0" baseline="0">
              <a:solidFill>
                <a:sysClr val="windowText" lastClr="000000"/>
              </a:solidFill>
              <a:effectLst/>
              <a:latin typeface="+mn-lt"/>
              <a:ea typeface="+mn-ea"/>
              <a:cs typeface="+mn-cs"/>
            </a:rPr>
            <a:t>(columns E &amp; F for PB purposes) </a:t>
          </a:r>
          <a:r>
            <a:rPr lang="en-AU" sz="1100" b="0" baseline="0">
              <a:solidFill>
                <a:sysClr val="windowText" lastClr="000000"/>
              </a:solidFill>
            </a:rPr>
            <a:t>is only required for offsets from other sources to the extent that they relate to expenditure which is not already reflected in the offsets from internal reprioritisation.</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81642</xdr:colOff>
      <xdr:row>29</xdr:row>
      <xdr:rowOff>108857</xdr:rowOff>
    </xdr:from>
    <xdr:to>
      <xdr:col>1</xdr:col>
      <xdr:colOff>4408715</xdr:colOff>
      <xdr:row>36</xdr:row>
      <xdr:rowOff>13606</xdr:rowOff>
    </xdr:to>
    <xdr:sp macro="" textlink="">
      <xdr:nvSpPr>
        <xdr:cNvPr id="2" name="TextBox 5">
          <a:extLst>
            <a:ext uri="{FF2B5EF4-FFF2-40B4-BE49-F238E27FC236}">
              <a16:creationId xmlns:a16="http://schemas.microsoft.com/office/drawing/2014/main" id="{5EA75B16-83DA-48D0-8C0F-392CB7DECCDE}"/>
            </a:ext>
          </a:extLst>
        </xdr:cNvPr>
        <xdr:cNvSpPr txBox="1"/>
      </xdr:nvSpPr>
      <xdr:spPr>
        <a:xfrm>
          <a:off x="81642" y="10024382"/>
          <a:ext cx="4450898" cy="186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baseline="0">
              <a:solidFill>
                <a:schemeClr val="dk1"/>
              </a:solidFill>
              <a:effectLst/>
              <a:latin typeface="+mn-lt"/>
              <a:ea typeface="+mn-ea"/>
              <a:cs typeface="+mn-cs"/>
            </a:rPr>
            <a:t>CAM costs are automated based on staffing input (VPS and non-VPS). Once-off fit out costs are incurred only in the first year, and only for new staff.</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CAM costs in 2022-23 (excluding once-off fit out costs) are pro-rata'd based on the number of months employed that year (column M). CAM costs in 2021-22 are incurred for two months only.</a:t>
          </a:r>
        </a:p>
        <a:p>
          <a:endParaRPr lang="en-AU">
            <a:solidFill>
              <a:sysClr val="windowText" lastClr="000000"/>
            </a:solidFill>
            <a:effectLst/>
          </a:endParaRPr>
        </a:p>
        <a:p>
          <a:r>
            <a:rPr lang="en-AU" sz="1100">
              <a:solidFill>
                <a:sysClr val="windowText" lastClr="000000"/>
              </a:solidFill>
              <a:effectLst/>
              <a:latin typeface="+mn-lt"/>
              <a:ea typeface="+mn-ea"/>
              <a:cs typeface="+mn-cs"/>
            </a:rPr>
            <a:t>Staff where CAM should not apply (see</a:t>
          </a:r>
          <a:r>
            <a:rPr lang="en-AU" sz="1100" baseline="0">
              <a:solidFill>
                <a:sysClr val="windowText" lastClr="000000"/>
              </a:solidFill>
              <a:effectLst/>
              <a:latin typeface="+mn-lt"/>
              <a:ea typeface="+mn-ea"/>
              <a:cs typeface="+mn-cs"/>
            </a:rPr>
            <a:t> the 'Standard costing - CAM' tab</a:t>
          </a:r>
          <a:r>
            <a:rPr lang="en-AU" sz="1100">
              <a:solidFill>
                <a:sysClr val="windowText" lastClr="000000"/>
              </a:solidFill>
              <a:effectLst/>
              <a:latin typeface="+mn-lt"/>
              <a:ea typeface="+mn-ea"/>
              <a:cs typeface="+mn-cs"/>
            </a:rPr>
            <a:t>) should pick the relevant category under 'Location'</a:t>
          </a:r>
          <a:r>
            <a:rPr lang="en-AU" sz="1100" baseline="0">
              <a:solidFill>
                <a:sysClr val="windowText" lastClr="000000"/>
              </a:solidFill>
              <a:effectLst/>
              <a:latin typeface="+mn-lt"/>
              <a:ea typeface="+mn-ea"/>
              <a:cs typeface="+mn-cs"/>
            </a:rPr>
            <a:t> (Column K).</a:t>
          </a:r>
          <a:endParaRPr lang="en-AU" sz="1100" b="0" baseline="0">
            <a:solidFill>
              <a:sysClr val="windowText" lastClr="000000"/>
            </a:solidFill>
            <a:effectLst/>
            <a:latin typeface="+mn-lt"/>
            <a:ea typeface="+mn-ea"/>
            <a:cs typeface="+mn-cs"/>
          </a:endParaRPr>
        </a:p>
      </xdr:txBody>
    </xdr:sp>
    <xdr:clientData/>
  </xdr:twoCellAnchor>
  <xdr:twoCellAnchor>
    <xdr:from>
      <xdr:col>0</xdr:col>
      <xdr:colOff>85664</xdr:colOff>
      <xdr:row>8</xdr:row>
      <xdr:rowOff>459304</xdr:rowOff>
    </xdr:from>
    <xdr:to>
      <xdr:col>1</xdr:col>
      <xdr:colOff>4408715</xdr:colOff>
      <xdr:row>29</xdr:row>
      <xdr:rowOff>68035</xdr:rowOff>
    </xdr:to>
    <xdr:sp macro="" textlink="">
      <xdr:nvSpPr>
        <xdr:cNvPr id="3" name="TextBox 2">
          <a:extLst>
            <a:ext uri="{FF2B5EF4-FFF2-40B4-BE49-F238E27FC236}">
              <a16:creationId xmlns:a16="http://schemas.microsoft.com/office/drawing/2014/main" id="{9A2DA17F-CEE1-4CA2-A97C-B07B6961F1F3}"/>
            </a:ext>
            <a:ext uri="{147F2762-F138-4A5C-976F-8EAC2B608ADB}">
              <a16:predDERef xmlns:a16="http://schemas.microsoft.com/office/drawing/2014/main" pred="{D3FD0687-28D2-4FDC-8B7F-8D88F6E85615}"/>
            </a:ext>
          </a:extLst>
        </xdr:cNvPr>
        <xdr:cNvSpPr txBox="1"/>
      </xdr:nvSpPr>
      <xdr:spPr>
        <a:xfrm>
          <a:off x="85664" y="3507304"/>
          <a:ext cx="4446876" cy="647625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b="0" u="sng">
              <a:solidFill>
                <a:sysClr val="windowText" lastClr="000000"/>
              </a:solidFill>
            </a:rPr>
            <a:t>Staffing cost:</a:t>
          </a:r>
          <a:r>
            <a:rPr lang="en-AU" sz="1100" b="0">
              <a:solidFill>
                <a:sysClr val="windowText" lastClr="000000"/>
              </a:solidFill>
            </a:rPr>
            <a:t> Columns</a:t>
          </a:r>
          <a:r>
            <a:rPr lang="en-AU" sz="1100" b="0" baseline="0">
              <a:solidFill>
                <a:sysClr val="windowText" lastClr="000000"/>
              </a:solidFill>
            </a:rPr>
            <a:t> N-S are automated for VPS staff based on input in columns G-J, and M. Columns L-M are necessary for calculation of CAM expenditure below.</a:t>
          </a:r>
        </a:p>
        <a:p>
          <a:endParaRPr lang="en-AU" sz="1100" b="0" baseline="0">
            <a:solidFill>
              <a:sysClr val="windowText" lastClr="000000"/>
            </a:solidFill>
          </a:endParaRPr>
        </a:p>
        <a:p>
          <a:r>
            <a:rPr lang="en-AU" sz="1100" b="0" baseline="0">
              <a:solidFill>
                <a:sysClr val="windowText" lastClr="000000"/>
              </a:solidFill>
            </a:rPr>
            <a:t>VPS costs for 2022-23 are incurred for one month only.</a:t>
          </a:r>
        </a:p>
        <a:p>
          <a:endParaRPr lang="en-AU" sz="1100" b="0" baseline="0">
            <a:solidFill>
              <a:sysClr val="windowText" lastClr="000000"/>
            </a:solidFill>
          </a:endParaRPr>
        </a:p>
        <a:p>
          <a:r>
            <a:rPr lang="en-AU" sz="1100" b="0" baseline="0">
              <a:solidFill>
                <a:sysClr val="windowText" lastClr="000000"/>
              </a:solidFill>
            </a:rPr>
            <a:t>Non-VPS cost must be populated manually.</a:t>
          </a:r>
          <a:endParaRPr lang="en-AU" sz="1100" b="0">
            <a:solidFill>
              <a:sysClr val="windowText" lastClr="000000"/>
            </a:solidFill>
          </a:endParaRPr>
        </a:p>
        <a:p>
          <a:endParaRPr lang="en-AU" sz="1100" b="1">
            <a:solidFill>
              <a:sysClr val="windowText" lastClr="000000"/>
            </a:solidFill>
          </a:endParaRPr>
        </a:p>
        <a:p>
          <a:r>
            <a:rPr lang="en-AU" sz="1100" u="sng">
              <a:solidFill>
                <a:sysClr val="windowText" lastClr="000000"/>
              </a:solidFill>
            </a:rPr>
            <a:t>Staffing classification</a:t>
          </a:r>
          <a:r>
            <a:rPr lang="en-AU" sz="1100">
              <a:solidFill>
                <a:sysClr val="windowText" lastClr="000000"/>
              </a:solidFill>
            </a:rPr>
            <a:t>: For VPS staff, submissions</a:t>
          </a:r>
          <a:r>
            <a:rPr lang="en-AU" sz="1100" baseline="0">
              <a:solidFill>
                <a:sysClr val="windowText" lastClr="000000"/>
              </a:solidFill>
            </a:rPr>
            <a:t> are required to u</a:t>
          </a:r>
          <a:r>
            <a:rPr lang="en-AU" sz="1100">
              <a:solidFill>
                <a:sysClr val="windowText" lastClr="000000"/>
              </a:solidFill>
            </a:rPr>
            <a:t>se the drop down boxes (standard costing model for VPS).</a:t>
          </a:r>
          <a:r>
            <a:rPr lang="en-AU" sz="1100" baseline="0">
              <a:solidFill>
                <a:sysClr val="windowText" lastClr="000000"/>
              </a:solidFill>
            </a:rPr>
            <a:t> </a:t>
          </a:r>
        </a:p>
        <a:p>
          <a:endParaRPr lang="en-AU" sz="1100" baseline="0">
            <a:solidFill>
              <a:sysClr val="windowText" lastClr="000000"/>
            </a:solidFill>
          </a:endParaRPr>
        </a:p>
        <a:p>
          <a:r>
            <a:rPr lang="en-AU" sz="1100">
              <a:solidFill>
                <a:sysClr val="windowText" lastClr="000000"/>
              </a:solidFill>
            </a:rPr>
            <a:t>Non-VPS staff should use 'other' within drop down options and provide details in 'staffing type' (i.e.: teacher or nurse).</a:t>
          </a:r>
        </a:p>
        <a:p>
          <a:endParaRPr lang="en-AU" sz="1100"/>
        </a:p>
        <a:p>
          <a:r>
            <a:rPr lang="en-AU" sz="1100" b="1" u="sng">
              <a:solidFill>
                <a:srgbClr val="FF0000"/>
              </a:solidFill>
            </a:rPr>
            <a:t>new PB</a:t>
          </a:r>
          <a:r>
            <a:rPr lang="en-AU" sz="1100" b="1" u="sng" baseline="0">
              <a:solidFill>
                <a:srgbClr val="FF0000"/>
              </a:solidFill>
            </a:rPr>
            <a:t> Functional Category</a:t>
          </a:r>
          <a:r>
            <a:rPr lang="en-AU" sz="1100" b="1" baseline="0">
              <a:solidFill>
                <a:srgbClr val="FF0000"/>
              </a:solidFill>
            </a:rPr>
            <a:t>:</a:t>
          </a:r>
          <a:br>
            <a:rPr lang="en-AU" sz="1100" baseline="0">
              <a:solidFill>
                <a:srgbClr val="FF0000"/>
              </a:solidFill>
            </a:rPr>
          </a:br>
          <a:r>
            <a:rPr lang="en-AU" sz="1100" baseline="0">
              <a:solidFill>
                <a:srgbClr val="FF0000"/>
              </a:solidFill>
            </a:rPr>
            <a:t>'</a:t>
          </a:r>
          <a:r>
            <a:rPr lang="en-AU" sz="1100" i="1">
              <a:solidFill>
                <a:srgbClr val="FF0000"/>
              </a:solidFill>
              <a:effectLst/>
              <a:latin typeface="+mn-lt"/>
              <a:ea typeface="+mn-ea"/>
              <a:cs typeface="+mn-cs"/>
            </a:rPr>
            <a:t>Program'</a:t>
          </a:r>
          <a:r>
            <a:rPr lang="en-AU" sz="1100">
              <a:solidFill>
                <a:srgbClr val="FF0000"/>
              </a:solidFill>
              <a:effectLst/>
              <a:latin typeface="+mn-lt"/>
              <a:ea typeface="+mn-ea"/>
              <a:cs typeface="+mn-cs"/>
            </a:rPr>
            <a:t>: activities, services, projects</a:t>
          </a:r>
          <a:r>
            <a:rPr lang="en-AU" sz="1100" baseline="0">
              <a:solidFill>
                <a:srgbClr val="FF0000"/>
              </a:solidFill>
              <a:effectLst/>
              <a:latin typeface="+mn-lt"/>
              <a:ea typeface="+mn-ea"/>
              <a:cs typeface="+mn-cs"/>
            </a:rPr>
            <a:t> and </a:t>
          </a:r>
          <a:r>
            <a:rPr lang="en-AU" sz="1100">
              <a:solidFill>
                <a:srgbClr val="FF0000"/>
              </a:solidFill>
              <a:effectLst/>
              <a:latin typeface="+mn-lt"/>
              <a:ea typeface="+mn-ea"/>
              <a:cs typeface="+mn-cs"/>
            </a:rPr>
            <a:t>expenditure with a </a:t>
          </a:r>
          <a:r>
            <a:rPr lang="en-AU" sz="1100" baseline="0">
              <a:solidFill>
                <a:srgbClr val="FF0000"/>
              </a:solidFill>
              <a:effectLst/>
              <a:latin typeface="+mn-lt"/>
              <a:ea typeface="+mn-ea"/>
              <a:cs typeface="+mn-cs"/>
            </a:rPr>
            <a:t> </a:t>
          </a:r>
          <a:r>
            <a:rPr lang="en-AU" sz="1100">
              <a:solidFill>
                <a:srgbClr val="FF0000"/>
              </a:solidFill>
              <a:effectLst/>
              <a:latin typeface="+mn-lt"/>
              <a:ea typeface="+mn-ea"/>
              <a:cs typeface="+mn-cs"/>
            </a:rPr>
            <a:t>common characteristic that directly benefit/serve the Victorian community. </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a:t>
          </a:r>
          <a:r>
            <a:rPr lang="en-AU" sz="1100" i="1">
              <a:solidFill>
                <a:srgbClr val="FF0000"/>
              </a:solidFill>
              <a:effectLst/>
              <a:latin typeface="+mn-lt"/>
              <a:ea typeface="+mn-ea"/>
              <a:cs typeface="+mn-cs"/>
            </a:rPr>
            <a:t>Corporate'</a:t>
          </a:r>
          <a:r>
            <a:rPr lang="en-AU" sz="1100">
              <a:solidFill>
                <a:srgbClr val="FF0000"/>
              </a:solidFill>
              <a:effectLst/>
              <a:latin typeface="+mn-lt"/>
              <a:ea typeface="+mn-ea"/>
              <a:cs typeface="+mn-cs"/>
            </a:rPr>
            <a:t>: activities and expenditure with the immediate purpose of supporting the operation of departments and agencies.</a:t>
          </a:r>
          <a:br>
            <a:rPr lang="en-AU" sz="1100">
              <a:solidFill>
                <a:srgbClr val="FF0000"/>
              </a:solidFill>
              <a:effectLst/>
              <a:latin typeface="+mn-lt"/>
              <a:ea typeface="+mn-ea"/>
              <a:cs typeface="+mn-cs"/>
            </a:rPr>
          </a:br>
          <a:r>
            <a:rPr lang="en-AU" sz="1100" i="1">
              <a:solidFill>
                <a:srgbClr val="FF0000"/>
              </a:solidFill>
              <a:effectLst/>
              <a:latin typeface="+mn-lt"/>
              <a:ea typeface="+mn-ea"/>
              <a:cs typeface="+mn-cs"/>
            </a:rPr>
            <a:t>'PES'</a:t>
          </a:r>
          <a:r>
            <a:rPr lang="en-AU" sz="1100">
              <a:solidFill>
                <a:srgbClr val="FF0000"/>
              </a:solidFill>
              <a:effectLst/>
              <a:latin typeface="+mn-lt"/>
              <a:ea typeface="+mn-ea"/>
              <a:cs typeface="+mn-cs"/>
            </a:rPr>
            <a:t>: Program Enabling Support</a:t>
          </a:r>
          <a:r>
            <a:rPr lang="en-AU" sz="1100" baseline="0">
              <a:solidFill>
                <a:srgbClr val="FF0000"/>
              </a:solidFill>
              <a:effectLst/>
              <a:latin typeface="+mn-lt"/>
              <a:ea typeface="+mn-ea"/>
              <a:cs typeface="+mn-cs"/>
            </a:rPr>
            <a:t> - </a:t>
          </a:r>
          <a:r>
            <a:rPr lang="en-AU" sz="1100">
              <a:solidFill>
                <a:srgbClr val="FF0000"/>
              </a:solidFill>
              <a:effectLst/>
              <a:latin typeface="+mn-lt"/>
              <a:ea typeface="+mn-ea"/>
              <a:cs typeface="+mn-cs"/>
            </a:rPr>
            <a:t>activities and expenditure that is required to support the delivery of programs but does not directly benefit individual members of the Victorian community.</a:t>
          </a:r>
          <a:br>
            <a:rPr lang="en-AU" sz="1100">
              <a:solidFill>
                <a:srgbClr val="FF0000"/>
              </a:solidFill>
              <a:effectLst/>
              <a:latin typeface="+mn-lt"/>
              <a:ea typeface="+mn-ea"/>
              <a:cs typeface="+mn-cs"/>
            </a:rPr>
          </a:br>
          <a:r>
            <a:rPr lang="en-AU" sz="1100">
              <a:solidFill>
                <a:srgbClr val="FF0000"/>
              </a:solidFill>
              <a:effectLst/>
              <a:latin typeface="+mn-lt"/>
              <a:ea typeface="+mn-ea"/>
              <a:cs typeface="+mn-cs"/>
            </a:rPr>
            <a:t>'WoVG</a:t>
          </a:r>
          <a:r>
            <a:rPr lang="en-AU" sz="1100" baseline="0">
              <a:solidFill>
                <a:srgbClr val="FF0000"/>
              </a:solidFill>
              <a:effectLst/>
              <a:latin typeface="+mn-lt"/>
              <a:ea typeface="+mn-ea"/>
              <a:cs typeface="+mn-cs"/>
            </a:rPr>
            <a:t> Capability': functions which </a:t>
          </a:r>
          <a:r>
            <a:rPr lang="en-AU" sz="1100">
              <a:solidFill>
                <a:srgbClr val="FF0000"/>
              </a:solidFill>
              <a:effectLst/>
              <a:latin typeface="+mn-lt"/>
              <a:ea typeface="+mn-ea"/>
              <a:cs typeface="+mn-cs"/>
            </a:rPr>
            <a:t>do not strictly support a program, but rather the basic operation of Government (e.g. DPC</a:t>
          </a:r>
          <a:r>
            <a:rPr lang="en-AU" sz="1100" baseline="0">
              <a:solidFill>
                <a:srgbClr val="FF0000"/>
              </a:solidFill>
              <a:effectLst/>
              <a:latin typeface="+mn-lt"/>
              <a:ea typeface="+mn-ea"/>
              <a:cs typeface="+mn-cs"/>
            </a:rPr>
            <a:t> and DTF).</a:t>
          </a:r>
          <a:br>
            <a:rPr lang="en-AU" sz="1100" baseline="0">
              <a:solidFill>
                <a:srgbClr val="FF0000"/>
              </a:solidFill>
              <a:effectLst/>
              <a:latin typeface="+mn-lt"/>
              <a:ea typeface="+mn-ea"/>
              <a:cs typeface="+mn-cs"/>
            </a:rPr>
          </a:br>
          <a:r>
            <a:rPr lang="en-AU" sz="1100" baseline="0">
              <a:solidFill>
                <a:srgbClr val="FF0000"/>
              </a:solidFill>
              <a:effectLst/>
              <a:latin typeface="+mn-lt"/>
              <a:ea typeface="+mn-ea"/>
              <a:cs typeface="+mn-cs"/>
            </a:rPr>
            <a:t>'Departmental Activities and Operations': comprised of corporate, PES, and WoVG capability. To be used when unable to discern which category is most appropriate, to at least distinguish from programmatic expenditure.</a:t>
          </a:r>
          <a:endParaRPr lang="en-AU" sz="1100" baseline="0">
            <a:solidFill>
              <a:srgbClr val="FF0000"/>
            </a:solidFill>
          </a:endParaRP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a:p>
      </xdr:txBody>
    </xdr:sp>
    <xdr:clientData/>
  </xdr:twoCellAnchor>
  <xdr:twoCellAnchor>
    <xdr:from>
      <xdr:col>1</xdr:col>
      <xdr:colOff>1</xdr:colOff>
      <xdr:row>78</xdr:row>
      <xdr:rowOff>204108</xdr:rowOff>
    </xdr:from>
    <xdr:to>
      <xdr:col>1</xdr:col>
      <xdr:colOff>2925536</xdr:colOff>
      <xdr:row>83</xdr:row>
      <xdr:rowOff>40823</xdr:rowOff>
    </xdr:to>
    <xdr:sp macro="" textlink="">
      <xdr:nvSpPr>
        <xdr:cNvPr id="4" name="TextBox 3">
          <a:extLst>
            <a:ext uri="{FF2B5EF4-FFF2-40B4-BE49-F238E27FC236}">
              <a16:creationId xmlns:a16="http://schemas.microsoft.com/office/drawing/2014/main" id="{349F850E-0151-4A7E-AEB4-05DD7D90BAFF}"/>
            </a:ext>
          </a:extLst>
        </xdr:cNvPr>
        <xdr:cNvSpPr txBox="1"/>
      </xdr:nvSpPr>
      <xdr:spPr>
        <a:xfrm>
          <a:off x="123826" y="23768958"/>
          <a:ext cx="2925535" cy="117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Additional capital investment unrelated to FTE count – eg, fit out changes to accommodate hybrid working, higher utilisation rations, or specific operational business needs, etc</a:t>
          </a:r>
          <a:r>
            <a:rPr lang="en-AU" sz="1100" b="0" baseline="0"/>
            <a:t>.</a:t>
          </a:r>
          <a:endParaRPr lang="en-AU" sz="1100" b="0"/>
        </a:p>
      </xdr:txBody>
    </xdr:sp>
    <xdr:clientData/>
  </xdr:twoCellAnchor>
  <xdr:twoCellAnchor>
    <xdr:from>
      <xdr:col>0</xdr:col>
      <xdr:colOff>122463</xdr:colOff>
      <xdr:row>5</xdr:row>
      <xdr:rowOff>1</xdr:rowOff>
    </xdr:from>
    <xdr:to>
      <xdr:col>1</xdr:col>
      <xdr:colOff>4395107</xdr:colOff>
      <xdr:row>7</xdr:row>
      <xdr:rowOff>666751</xdr:rowOff>
    </xdr:to>
    <xdr:sp macro="" textlink="">
      <xdr:nvSpPr>
        <xdr:cNvPr id="5" name="TextBox 4">
          <a:extLst>
            <a:ext uri="{FF2B5EF4-FFF2-40B4-BE49-F238E27FC236}">
              <a16:creationId xmlns:a16="http://schemas.microsoft.com/office/drawing/2014/main" id="{E008E6A8-D773-4023-8543-51D1AD9EF7F2}"/>
            </a:ext>
          </a:extLst>
        </xdr:cNvPr>
        <xdr:cNvSpPr txBox="1"/>
      </xdr:nvSpPr>
      <xdr:spPr>
        <a:xfrm>
          <a:off x="122463" y="1619251"/>
          <a:ext cx="4396469"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TIPS: </a:t>
          </a:r>
          <a:endParaRPr lang="en-AU"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Please complete</a:t>
          </a:r>
          <a:r>
            <a:rPr lang="en-AU" sz="1100" baseline="0">
              <a:solidFill>
                <a:sysClr val="windowText" lastClr="000000"/>
              </a:solidFill>
            </a:rPr>
            <a:t> one component per costing sheet. </a:t>
          </a:r>
          <a:r>
            <a:rPr lang="en-AU" sz="1100">
              <a:solidFill>
                <a:sysClr val="windowText" lastClr="000000"/>
              </a:solidFill>
            </a:rPr>
            <a:t>Insert rows</a:t>
          </a:r>
          <a:r>
            <a:rPr lang="en-AU" sz="1100" baseline="0">
              <a:solidFill>
                <a:sysClr val="windowText" lastClr="000000"/>
              </a:solidFill>
            </a:rPr>
            <a:t> as needed in each category of expenditure. </a:t>
          </a:r>
          <a:r>
            <a:rPr lang="en-AU" sz="1100">
              <a:solidFill>
                <a:sysClr val="windowText" lastClr="000000"/>
              </a:solidFill>
            </a:rPr>
            <a:t>To ensure all formulas</a:t>
          </a:r>
          <a:r>
            <a:rPr lang="en-AU" sz="1100" baseline="0">
              <a:solidFill>
                <a:sysClr val="windowText" lastClr="000000"/>
              </a:solidFill>
            </a:rPr>
            <a:t> and links to other worksheets in the workbook are working as intended, please insert rows instead of cutting and pasting entire rows within the page. A summary of output expenditure can be found in the 'Summary' tab of the workbook.</a:t>
          </a:r>
          <a:endParaRPr lang="en-AU" sz="1100">
            <a:solidFill>
              <a:sysClr val="windowText" lastClr="000000"/>
            </a:solidFill>
          </a:endParaRPr>
        </a:p>
      </xdr:txBody>
    </xdr:sp>
    <xdr:clientData/>
  </xdr:twoCellAnchor>
  <xdr:twoCellAnchor>
    <xdr:from>
      <xdr:col>0</xdr:col>
      <xdr:colOff>95250</xdr:colOff>
      <xdr:row>37</xdr:row>
      <xdr:rowOff>0</xdr:rowOff>
    </xdr:from>
    <xdr:to>
      <xdr:col>1</xdr:col>
      <xdr:colOff>4418301</xdr:colOff>
      <xdr:row>42</xdr:row>
      <xdr:rowOff>249690</xdr:rowOff>
    </xdr:to>
    <xdr:sp macro="" textlink="">
      <xdr:nvSpPr>
        <xdr:cNvPr id="6" name="TextBox 6">
          <a:extLst>
            <a:ext uri="{FF2B5EF4-FFF2-40B4-BE49-F238E27FC236}">
              <a16:creationId xmlns:a16="http://schemas.microsoft.com/office/drawing/2014/main" id="{A5FBFA3D-006C-46A3-8536-32BD3D25B1B9}"/>
            </a:ext>
          </a:extLst>
        </xdr:cNvPr>
        <xdr:cNvSpPr txBox="1"/>
      </xdr:nvSpPr>
      <xdr:spPr>
        <a:xfrm>
          <a:off x="95250" y="12144375"/>
          <a:ext cx="4446876" cy="15831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u="sng" baseline="0">
              <a:solidFill>
                <a:srgbClr val="FF0000"/>
              </a:solidFill>
            </a:rPr>
            <a:t>For PB functional category:</a:t>
          </a:r>
        </a:p>
        <a:p>
          <a:r>
            <a:rPr lang="en-AU" sz="1100" baseline="0">
              <a:solidFill>
                <a:srgbClr val="FF0000"/>
              </a:solidFill>
            </a:rPr>
            <a:t>Distinguish between grants paid out (Program) and grant administration costs (PES). Generally all anticipated grant-related expenditure other than grants paid out will be considered PES and should be included in 'Other output costs' below.</a:t>
          </a: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55</xdr:row>
      <xdr:rowOff>0</xdr:rowOff>
    </xdr:from>
    <xdr:to>
      <xdr:col>1</xdr:col>
      <xdr:colOff>4459122</xdr:colOff>
      <xdr:row>58</xdr:row>
      <xdr:rowOff>244928</xdr:rowOff>
    </xdr:to>
    <xdr:sp macro="" textlink="">
      <xdr:nvSpPr>
        <xdr:cNvPr id="7" name="TextBox 8">
          <a:extLst>
            <a:ext uri="{FF2B5EF4-FFF2-40B4-BE49-F238E27FC236}">
              <a16:creationId xmlns:a16="http://schemas.microsoft.com/office/drawing/2014/main" id="{049C4152-32F2-4F4E-8DE5-27CF03C366CD}"/>
            </a:ext>
          </a:extLst>
        </xdr:cNvPr>
        <xdr:cNvSpPr txBox="1"/>
      </xdr:nvSpPr>
      <xdr:spPr>
        <a:xfrm>
          <a:off x="123825" y="16983075"/>
          <a:ext cx="4459122" cy="10545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Gross estimated output price is now broken</a:t>
          </a:r>
          <a:r>
            <a:rPr lang="en-AU" sz="1100" b="0" baseline="0">
              <a:solidFill>
                <a:sysClr val="windowText" lastClr="000000"/>
              </a:solidFill>
            </a:rPr>
            <a:t> up into program and departmental operating expenditure for the bid component. These are summarised in the 'Summary' tab for all components.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60</xdr:row>
      <xdr:rowOff>0</xdr:rowOff>
    </xdr:from>
    <xdr:to>
      <xdr:col>1</xdr:col>
      <xdr:colOff>4459122</xdr:colOff>
      <xdr:row>62</xdr:row>
      <xdr:rowOff>108857</xdr:rowOff>
    </xdr:to>
    <xdr:sp macro="" textlink="">
      <xdr:nvSpPr>
        <xdr:cNvPr id="8" name="TextBox 9">
          <a:extLst>
            <a:ext uri="{FF2B5EF4-FFF2-40B4-BE49-F238E27FC236}">
              <a16:creationId xmlns:a16="http://schemas.microsoft.com/office/drawing/2014/main" id="{2EA2BF04-6506-4569-9A47-28D275ACC16B}"/>
            </a:ext>
          </a:extLst>
        </xdr:cNvPr>
        <xdr:cNvSpPr txBox="1"/>
      </xdr:nvSpPr>
      <xdr:spPr>
        <a:xfrm>
          <a:off x="123825" y="18354675"/>
          <a:ext cx="4459122" cy="64225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'Offsets/Reprioritisations'</a:t>
          </a:r>
          <a:r>
            <a:rPr lang="en-AU" sz="1100" b="0" baseline="0">
              <a:solidFill>
                <a:sysClr val="windowText" lastClr="000000"/>
              </a:solidFill>
            </a:rPr>
            <a:t> are now separated into internal reprioritisation and offsets from other sources. These allow direct summarisation in the 'Summary' tab of the workbook.</a:t>
          </a:r>
          <a:endParaRPr lang="en-AU" sz="1100" b="0">
            <a:solidFill>
              <a:sysClr val="windowText" lastClr="000000"/>
            </a:solidFill>
          </a:endParaRPr>
        </a:p>
        <a:p>
          <a:endParaRPr lang="en-AU" sz="1100" baseline="0"/>
        </a:p>
        <a:p>
          <a:endParaRPr lang="en-AU" sz="1100" baseline="0"/>
        </a:p>
        <a:p>
          <a:endParaRPr lang="en-AU" sz="1100" baseline="0"/>
        </a:p>
        <a:p>
          <a:endParaRPr lang="en-AU" sz="1100"/>
        </a:p>
      </xdr:txBody>
    </xdr:sp>
    <xdr:clientData/>
  </xdr:twoCellAnchor>
  <xdr:twoCellAnchor>
    <xdr:from>
      <xdr:col>1</xdr:col>
      <xdr:colOff>0</xdr:colOff>
      <xdr:row>103</xdr:row>
      <xdr:rowOff>0</xdr:rowOff>
    </xdr:from>
    <xdr:to>
      <xdr:col>1</xdr:col>
      <xdr:colOff>4459122</xdr:colOff>
      <xdr:row>106</xdr:row>
      <xdr:rowOff>249690</xdr:rowOff>
    </xdr:to>
    <xdr:sp macro="" textlink="">
      <xdr:nvSpPr>
        <xdr:cNvPr id="9" name="TextBox 8">
          <a:extLst>
            <a:ext uri="{FF2B5EF4-FFF2-40B4-BE49-F238E27FC236}">
              <a16:creationId xmlns:a16="http://schemas.microsoft.com/office/drawing/2014/main" id="{6967582C-6A02-4133-A7BC-E8FFD1C86D5C}"/>
            </a:ext>
          </a:extLst>
        </xdr:cNvPr>
        <xdr:cNvSpPr txBox="1"/>
      </xdr:nvSpPr>
      <xdr:spPr>
        <a:xfrm>
          <a:off x="123825" y="30299025"/>
          <a:ext cx="4459122" cy="10497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New in 2023-24: Net total estimated output price is now summarised </a:t>
          </a:r>
          <a:r>
            <a:rPr lang="en-AU" sz="1100" b="0" baseline="0">
              <a:solidFill>
                <a:sysClr val="windowText" lastClr="000000"/>
              </a:solidFill>
            </a:rPr>
            <a:t>in terms of the relevant cost categories entered above. There is no need for manual input in the following table, since numbers will automatically populate based on the template's inputs.</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twoCellAnchor>
    <xdr:from>
      <xdr:col>1</xdr:col>
      <xdr:colOff>0</xdr:colOff>
      <xdr:row>67</xdr:row>
      <xdr:rowOff>36737</xdr:rowOff>
    </xdr:from>
    <xdr:to>
      <xdr:col>1</xdr:col>
      <xdr:colOff>4468646</xdr:colOff>
      <xdr:row>70</xdr:row>
      <xdr:rowOff>66260</xdr:rowOff>
    </xdr:to>
    <xdr:sp macro="" textlink="">
      <xdr:nvSpPr>
        <xdr:cNvPr id="10" name="TextBox 11">
          <a:extLst>
            <a:ext uri="{FF2B5EF4-FFF2-40B4-BE49-F238E27FC236}">
              <a16:creationId xmlns:a16="http://schemas.microsoft.com/office/drawing/2014/main" id="{89AEF339-57AF-437B-BEB4-6BE4243520AD}"/>
            </a:ext>
          </a:extLst>
        </xdr:cNvPr>
        <xdr:cNvSpPr txBox="1"/>
      </xdr:nvSpPr>
      <xdr:spPr>
        <a:xfrm>
          <a:off x="123825" y="20267837"/>
          <a:ext cx="4468646" cy="82962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solidFill>
                <a:sysClr val="windowText" lastClr="000000"/>
              </a:solidFill>
            </a:rPr>
            <a:t>Functional</a:t>
          </a:r>
          <a:r>
            <a:rPr lang="en-AU" sz="1100" b="0" baseline="0">
              <a:solidFill>
                <a:sysClr val="windowText" lastClr="000000"/>
              </a:solidFill>
            </a:rPr>
            <a:t> category information </a:t>
          </a:r>
          <a:r>
            <a:rPr lang="en-AU" sz="1100" b="0" baseline="0">
              <a:solidFill>
                <a:sysClr val="windowText" lastClr="000000"/>
              </a:solidFill>
              <a:effectLst/>
              <a:latin typeface="+mn-lt"/>
              <a:ea typeface="+mn-ea"/>
              <a:cs typeface="+mn-cs"/>
            </a:rPr>
            <a:t>(columns E &amp; F for PB purposes) </a:t>
          </a:r>
          <a:r>
            <a:rPr lang="en-AU" sz="1100" b="0" baseline="0">
              <a:solidFill>
                <a:sysClr val="windowText" lastClr="000000"/>
              </a:solidFill>
            </a:rPr>
            <a:t>is only required for offsets from other sources to the extent that they relate to expenditure which is not already reflected in the offsets from internal reprioritisation.</a:t>
          </a:r>
          <a:endParaRPr lang="en-AU" sz="1100" b="0">
            <a:solidFill>
              <a:sysClr val="windowText" lastClr="000000"/>
            </a:solidFill>
          </a:endParaRPr>
        </a:p>
        <a:p>
          <a:endParaRPr lang="en-AU" sz="1100" baseline="0"/>
        </a:p>
        <a:p>
          <a:endParaRPr lang="en-AU" sz="1100" baseline="0"/>
        </a:p>
        <a:p>
          <a:endParaRPr lang="en-AU" sz="1100" baseline="0"/>
        </a:p>
        <a:p>
          <a:endParaRPr lang="en-AU" sz="1100"/>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4E60-B72A-452E-96DF-5FA38F225555}">
  <sheetPr>
    <tabColor theme="8"/>
  </sheetPr>
  <dimension ref="A1:N28"/>
  <sheetViews>
    <sheetView showGridLines="0" zoomScaleNormal="100" workbookViewId="0">
      <selection activeCell="B15" sqref="B15:M15"/>
    </sheetView>
  </sheetViews>
  <sheetFormatPr defaultColWidth="9.140625" defaultRowHeight="12.75" x14ac:dyDescent="0.2"/>
  <cols>
    <col min="1" max="1" width="3.85546875" style="338" customWidth="1"/>
    <col min="2" max="16384" width="9.140625" style="338"/>
  </cols>
  <sheetData>
    <row r="1" spans="1:14" ht="23.25" x14ac:dyDescent="0.35">
      <c r="A1" s="347" t="s">
        <v>240</v>
      </c>
      <c r="B1" s="346"/>
      <c r="C1" s="346"/>
      <c r="D1" s="346"/>
      <c r="E1" s="346"/>
      <c r="F1" s="346"/>
      <c r="G1" s="346"/>
      <c r="H1" s="346"/>
      <c r="I1" s="346"/>
      <c r="J1" s="346"/>
      <c r="K1" s="346"/>
      <c r="L1" s="346"/>
      <c r="M1" s="346"/>
    </row>
    <row r="2" spans="1:14" ht="2.25" customHeight="1" x14ac:dyDescent="0.2"/>
    <row r="3" spans="1:14" x14ac:dyDescent="0.2">
      <c r="A3" s="338" t="s">
        <v>225</v>
      </c>
    </row>
    <row r="4" spans="1:14" ht="3.75" customHeight="1" x14ac:dyDescent="0.2"/>
    <row r="5" spans="1:14" x14ac:dyDescent="0.2">
      <c r="A5" s="339" t="s">
        <v>229</v>
      </c>
      <c r="B5" s="340"/>
      <c r="C5" s="340"/>
      <c r="D5" s="340"/>
      <c r="E5" s="340"/>
      <c r="F5" s="340"/>
      <c r="G5" s="340"/>
      <c r="H5" s="340"/>
      <c r="I5" s="340"/>
      <c r="J5" s="340"/>
      <c r="K5" s="340"/>
      <c r="L5" s="340"/>
      <c r="M5" s="340"/>
    </row>
    <row r="6" spans="1:14" x14ac:dyDescent="0.2">
      <c r="B6" s="360" t="s">
        <v>230</v>
      </c>
      <c r="C6" s="360"/>
      <c r="D6" s="360"/>
      <c r="E6" s="360"/>
      <c r="F6" s="360"/>
      <c r="G6" s="360"/>
      <c r="H6" s="360"/>
      <c r="I6" s="360"/>
      <c r="J6" s="360"/>
      <c r="K6" s="360"/>
      <c r="L6" s="360"/>
      <c r="M6" s="360"/>
    </row>
    <row r="7" spans="1:14" ht="37.5" customHeight="1" x14ac:dyDescent="0.2">
      <c r="B7" s="360" t="s">
        <v>231</v>
      </c>
      <c r="C7" s="360"/>
      <c r="D7" s="360"/>
      <c r="E7" s="360"/>
      <c r="F7" s="360"/>
      <c r="G7" s="360"/>
      <c r="H7" s="360"/>
      <c r="I7" s="360"/>
      <c r="J7" s="360"/>
      <c r="K7" s="360"/>
      <c r="L7" s="360"/>
      <c r="M7" s="360"/>
    </row>
    <row r="8" spans="1:14" ht="36" customHeight="1" x14ac:dyDescent="0.2">
      <c r="B8" s="360" t="s">
        <v>243</v>
      </c>
      <c r="C8" s="360"/>
      <c r="D8" s="360"/>
      <c r="E8" s="360"/>
      <c r="F8" s="360"/>
      <c r="G8" s="360"/>
      <c r="H8" s="360"/>
      <c r="I8" s="360"/>
      <c r="J8" s="360"/>
      <c r="K8" s="360"/>
      <c r="L8" s="360"/>
      <c r="M8" s="360"/>
    </row>
    <row r="9" spans="1:14" x14ac:dyDescent="0.2">
      <c r="B9" s="360"/>
      <c r="C9" s="360"/>
      <c r="D9" s="360"/>
      <c r="E9" s="360"/>
      <c r="F9" s="360"/>
      <c r="G9" s="360"/>
      <c r="H9" s="360"/>
      <c r="I9" s="360"/>
      <c r="J9" s="360"/>
      <c r="K9" s="360"/>
      <c r="L9" s="360"/>
      <c r="M9" s="360"/>
    </row>
    <row r="10" spans="1:14" x14ac:dyDescent="0.2">
      <c r="A10" s="345" t="s">
        <v>232</v>
      </c>
      <c r="B10" s="344"/>
      <c r="C10" s="344"/>
      <c r="D10" s="344"/>
      <c r="E10" s="344"/>
      <c r="F10" s="344"/>
      <c r="G10" s="344"/>
      <c r="H10" s="344"/>
      <c r="I10" s="344"/>
      <c r="J10" s="344"/>
      <c r="K10" s="344"/>
      <c r="L10" s="344"/>
      <c r="M10" s="344"/>
    </row>
    <row r="11" spans="1:14" x14ac:dyDescent="0.2">
      <c r="B11" s="361" t="s">
        <v>234</v>
      </c>
      <c r="C11" s="361"/>
      <c r="D11" s="361"/>
      <c r="E11" s="361"/>
      <c r="F11" s="361"/>
      <c r="G11" s="361"/>
      <c r="H11" s="361"/>
      <c r="I11" s="361"/>
      <c r="J11" s="361"/>
      <c r="K11" s="361"/>
      <c r="L11" s="361"/>
      <c r="M11" s="361"/>
      <c r="N11" s="341"/>
    </row>
    <row r="12" spans="1:14" x14ac:dyDescent="0.2">
      <c r="B12" s="361" t="s">
        <v>233</v>
      </c>
      <c r="C12" s="361"/>
      <c r="D12" s="361"/>
      <c r="E12" s="361"/>
      <c r="F12" s="361"/>
      <c r="G12" s="361"/>
      <c r="H12" s="361"/>
      <c r="I12" s="361"/>
      <c r="J12" s="361"/>
      <c r="K12" s="361"/>
      <c r="L12" s="361"/>
      <c r="M12" s="361"/>
      <c r="N12" s="341"/>
    </row>
    <row r="13" spans="1:14" x14ac:dyDescent="0.2">
      <c r="B13" s="361" t="s">
        <v>235</v>
      </c>
      <c r="C13" s="361"/>
      <c r="D13" s="361"/>
      <c r="E13" s="361"/>
      <c r="F13" s="361"/>
      <c r="G13" s="361"/>
      <c r="H13" s="361"/>
      <c r="I13" s="361"/>
      <c r="J13" s="361"/>
      <c r="K13" s="361"/>
      <c r="L13" s="361"/>
      <c r="M13" s="361"/>
      <c r="N13" s="341"/>
    </row>
    <row r="14" spans="1:14" ht="33.75" customHeight="1" x14ac:dyDescent="0.2">
      <c r="B14" s="361" t="s">
        <v>238</v>
      </c>
      <c r="C14" s="361"/>
      <c r="D14" s="361"/>
      <c r="E14" s="361"/>
      <c r="F14" s="361"/>
      <c r="G14" s="361"/>
      <c r="H14" s="361"/>
      <c r="I14" s="361"/>
      <c r="J14" s="361"/>
      <c r="K14" s="361"/>
      <c r="L14" s="361"/>
      <c r="M14" s="361"/>
      <c r="N14" s="341"/>
    </row>
    <row r="15" spans="1:14" ht="28.5" customHeight="1" x14ac:dyDescent="0.2">
      <c r="B15" s="361" t="s">
        <v>236</v>
      </c>
      <c r="C15" s="361"/>
      <c r="D15" s="361"/>
      <c r="E15" s="361"/>
      <c r="F15" s="361"/>
      <c r="G15" s="361"/>
      <c r="H15" s="361"/>
      <c r="I15" s="361"/>
      <c r="J15" s="361"/>
      <c r="K15" s="361"/>
      <c r="L15" s="361"/>
      <c r="M15" s="361"/>
      <c r="N15" s="341"/>
    </row>
    <row r="16" spans="1:14" ht="21.75" customHeight="1" x14ac:dyDescent="0.2">
      <c r="A16" s="343"/>
      <c r="B16" s="361" t="s">
        <v>239</v>
      </c>
      <c r="C16" s="361"/>
      <c r="D16" s="361"/>
      <c r="E16" s="361"/>
      <c r="F16" s="361"/>
      <c r="G16" s="361"/>
      <c r="H16" s="361"/>
      <c r="I16" s="361"/>
      <c r="J16" s="361"/>
      <c r="K16" s="361"/>
      <c r="L16" s="361"/>
      <c r="M16" s="361"/>
    </row>
    <row r="17" spans="1:13" x14ac:dyDescent="0.2">
      <c r="A17" s="339" t="s">
        <v>226</v>
      </c>
      <c r="B17" s="340"/>
      <c r="C17" s="340"/>
      <c r="D17" s="340"/>
      <c r="E17" s="340"/>
      <c r="F17" s="340"/>
      <c r="G17" s="340"/>
      <c r="H17" s="340"/>
      <c r="I17" s="340"/>
      <c r="J17" s="340"/>
      <c r="K17" s="340"/>
      <c r="L17" s="340"/>
      <c r="M17" s="340"/>
    </row>
    <row r="18" spans="1:13" ht="39" customHeight="1" x14ac:dyDescent="0.2">
      <c r="B18" s="360" t="s">
        <v>241</v>
      </c>
      <c r="C18" s="360"/>
      <c r="D18" s="360"/>
      <c r="E18" s="360"/>
      <c r="F18" s="360"/>
      <c r="G18" s="360"/>
      <c r="H18" s="360"/>
      <c r="I18" s="360"/>
      <c r="J18" s="360"/>
      <c r="K18" s="360"/>
      <c r="L18" s="360"/>
      <c r="M18" s="360"/>
    </row>
    <row r="19" spans="1:13" x14ac:dyDescent="0.2">
      <c r="B19" s="360" t="s">
        <v>237</v>
      </c>
      <c r="C19" s="360"/>
      <c r="D19" s="360"/>
      <c r="E19" s="360"/>
      <c r="F19" s="360"/>
      <c r="G19" s="360"/>
      <c r="H19" s="360"/>
      <c r="I19" s="360"/>
      <c r="J19" s="360"/>
      <c r="K19" s="360"/>
      <c r="L19" s="360"/>
      <c r="M19" s="360"/>
    </row>
    <row r="20" spans="1:13" x14ac:dyDescent="0.2">
      <c r="B20" s="360" t="s">
        <v>227</v>
      </c>
      <c r="C20" s="360"/>
      <c r="D20" s="360"/>
      <c r="E20" s="360"/>
      <c r="F20" s="360"/>
      <c r="G20" s="360"/>
      <c r="H20" s="360"/>
      <c r="I20" s="360"/>
      <c r="J20" s="360"/>
      <c r="K20" s="360"/>
      <c r="L20" s="360"/>
      <c r="M20" s="360"/>
    </row>
    <row r="21" spans="1:13" x14ac:dyDescent="0.2">
      <c r="B21" s="360" t="s">
        <v>242</v>
      </c>
      <c r="C21" s="360"/>
      <c r="D21" s="360"/>
      <c r="E21" s="360"/>
      <c r="F21" s="360"/>
      <c r="G21" s="360"/>
      <c r="H21" s="360"/>
      <c r="I21" s="360"/>
      <c r="J21" s="360"/>
      <c r="K21" s="360"/>
      <c r="L21" s="360"/>
      <c r="M21" s="360"/>
    </row>
    <row r="23" spans="1:13" ht="15" customHeight="1" x14ac:dyDescent="0.2">
      <c r="A23" s="339" t="s">
        <v>228</v>
      </c>
      <c r="B23" s="340"/>
      <c r="C23" s="340"/>
      <c r="D23" s="340"/>
      <c r="E23" s="340"/>
      <c r="F23" s="340"/>
      <c r="G23" s="340"/>
      <c r="H23" s="340"/>
      <c r="I23" s="340"/>
      <c r="J23" s="340"/>
      <c r="K23" s="340"/>
      <c r="L23" s="340"/>
      <c r="M23" s="340"/>
    </row>
    <row r="24" spans="1:13" ht="35.25" customHeight="1" x14ac:dyDescent="0.2">
      <c r="A24" s="342"/>
      <c r="B24" s="360" t="s">
        <v>248</v>
      </c>
      <c r="C24" s="360"/>
      <c r="D24" s="360"/>
      <c r="E24" s="360"/>
      <c r="F24" s="360"/>
      <c r="G24" s="360"/>
      <c r="H24" s="360"/>
      <c r="I24" s="360"/>
      <c r="J24" s="360"/>
      <c r="K24" s="360"/>
      <c r="L24" s="360"/>
      <c r="M24" s="360"/>
    </row>
    <row r="25" spans="1:13" ht="34.5" customHeight="1" x14ac:dyDescent="0.2">
      <c r="A25" s="342"/>
      <c r="B25" s="360" t="s">
        <v>245</v>
      </c>
      <c r="C25" s="360"/>
      <c r="D25" s="360"/>
      <c r="E25" s="360"/>
      <c r="F25" s="360"/>
      <c r="G25" s="360"/>
      <c r="H25" s="360"/>
      <c r="I25" s="360"/>
      <c r="J25" s="360"/>
      <c r="K25" s="360"/>
      <c r="L25" s="360"/>
      <c r="M25" s="360"/>
    </row>
    <row r="26" spans="1:13" ht="15" customHeight="1" x14ac:dyDescent="0.2">
      <c r="A26" s="342"/>
      <c r="B26" s="360" t="s">
        <v>246</v>
      </c>
      <c r="C26" s="360"/>
      <c r="D26" s="360"/>
      <c r="E26" s="360"/>
      <c r="F26" s="360"/>
      <c r="G26" s="360"/>
      <c r="H26" s="360"/>
      <c r="I26" s="360"/>
      <c r="J26" s="360"/>
      <c r="K26" s="360"/>
      <c r="L26" s="360"/>
      <c r="M26" s="360"/>
    </row>
    <row r="27" spans="1:13" ht="15" customHeight="1" x14ac:dyDescent="0.2">
      <c r="A27" s="342"/>
      <c r="B27" s="360" t="s">
        <v>242</v>
      </c>
      <c r="C27" s="360"/>
      <c r="D27" s="360"/>
      <c r="E27" s="360"/>
      <c r="F27" s="360"/>
      <c r="G27" s="360"/>
      <c r="H27" s="360"/>
      <c r="I27" s="360"/>
      <c r="J27" s="360"/>
      <c r="K27" s="360"/>
      <c r="L27" s="360"/>
      <c r="M27" s="360"/>
    </row>
    <row r="28" spans="1:13" ht="49.5" customHeight="1" x14ac:dyDescent="0.2">
      <c r="A28" s="342"/>
      <c r="B28" s="360" t="s">
        <v>247</v>
      </c>
      <c r="C28" s="360"/>
      <c r="D28" s="360"/>
      <c r="E28" s="360"/>
      <c r="F28" s="360"/>
      <c r="G28" s="360"/>
      <c r="H28" s="360"/>
      <c r="I28" s="360"/>
      <c r="J28" s="360"/>
      <c r="K28" s="360"/>
      <c r="L28" s="360"/>
      <c r="M28" s="360"/>
    </row>
  </sheetData>
  <mergeCells count="19">
    <mergeCell ref="B6:M6"/>
    <mergeCell ref="B16:M16"/>
    <mergeCell ref="B8:M8"/>
    <mergeCell ref="B18:M18"/>
    <mergeCell ref="B19:M19"/>
    <mergeCell ref="B28:M28"/>
    <mergeCell ref="B9:M9"/>
    <mergeCell ref="B7:M7"/>
    <mergeCell ref="B11:M11"/>
    <mergeCell ref="B12:M12"/>
    <mergeCell ref="B13:M13"/>
    <mergeCell ref="B14:M14"/>
    <mergeCell ref="B20:M20"/>
    <mergeCell ref="B21:M21"/>
    <mergeCell ref="B15:M15"/>
    <mergeCell ref="B24:M24"/>
    <mergeCell ref="B25:M25"/>
    <mergeCell ref="B26:M26"/>
    <mergeCell ref="B27:M27"/>
  </mergeCells>
  <pageMargins left="0.7" right="0.7" top="0.75" bottom="0.75" header="0.3" footer="0.3"/>
  <pageSetup paperSize="8" orientation="landscape"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6913-2296-4879-975D-A8A546EA0219}">
  <sheetPr>
    <tabColor theme="3"/>
  </sheetPr>
  <dimension ref="A1"/>
  <sheetViews>
    <sheetView workbookViewId="0">
      <selection activeCell="D30" sqref="D30"/>
    </sheetView>
  </sheetViews>
  <sheetFormatPr defaultRowHeight="15" x14ac:dyDescent="0.25"/>
  <sheetData/>
  <pageMargins left="0.7" right="0.7" top="0.75" bottom="0.75" header="0.3" footer="0.3"/>
  <pageSetup paperSize="9" orientation="portrait"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51F0-2334-4E80-AD05-94F7036AF70C}">
  <dimension ref="A1:J42"/>
  <sheetViews>
    <sheetView showGridLines="0" zoomScaleNormal="100" workbookViewId="0">
      <selection activeCell="P37" sqref="P37"/>
    </sheetView>
  </sheetViews>
  <sheetFormatPr defaultColWidth="9" defaultRowHeight="16.5" customHeight="1" x14ac:dyDescent="0.25"/>
  <cols>
    <col min="1" max="1" width="30" style="98" customWidth="1"/>
    <col min="2" max="2" width="7.85546875" style="98" bestFit="1" customWidth="1"/>
    <col min="3" max="3" width="10.140625" style="98" bestFit="1" customWidth="1"/>
    <col min="4" max="4" width="8.42578125" style="98" bestFit="1" customWidth="1"/>
    <col min="5" max="6" width="8.140625" style="98" bestFit="1" customWidth="1"/>
    <col min="7" max="7" width="11" style="98" bestFit="1" customWidth="1"/>
    <col min="8" max="8" width="8.42578125" style="98" bestFit="1" customWidth="1"/>
    <col min="9" max="9" width="51.85546875" style="98" customWidth="1"/>
    <col min="10" max="10" width="9.7109375" style="98" bestFit="1" customWidth="1"/>
    <col min="11" max="16" width="9" style="98"/>
    <col min="17" max="17" width="4.42578125" style="98" customWidth="1"/>
    <col min="18" max="16384" width="9" style="98"/>
  </cols>
  <sheetData>
    <row r="1" spans="1:10" ht="36.4" customHeight="1" thickBot="1" x14ac:dyDescent="0.3">
      <c r="A1" s="363" t="s">
        <v>186</v>
      </c>
      <c r="B1" s="364"/>
      <c r="C1" s="364"/>
      <c r="D1" s="364"/>
      <c r="E1" s="364"/>
      <c r="F1" s="364"/>
      <c r="G1" s="364"/>
      <c r="H1" s="364"/>
      <c r="I1" s="256"/>
    </row>
    <row r="2" spans="1:10" ht="30" x14ac:dyDescent="0.25">
      <c r="A2" s="266" t="s">
        <v>1</v>
      </c>
      <c r="B2" s="267" t="s">
        <v>2</v>
      </c>
      <c r="C2" s="267" t="s">
        <v>3</v>
      </c>
      <c r="D2" s="267" t="s">
        <v>4</v>
      </c>
      <c r="E2" s="267" t="s">
        <v>5</v>
      </c>
      <c r="F2" s="267" t="s">
        <v>6</v>
      </c>
      <c r="G2" s="267" t="s">
        <v>7</v>
      </c>
      <c r="H2" s="267" t="s">
        <v>8</v>
      </c>
    </row>
    <row r="3" spans="1:10" ht="22.5" customHeight="1" x14ac:dyDescent="0.25">
      <c r="A3" s="262" t="s">
        <v>188</v>
      </c>
      <c r="B3" s="263">
        <f>ROUND('Component 1'!N56/1000000,2)</f>
        <v>0</v>
      </c>
      <c r="C3" s="263">
        <f>ROUND('Component 1'!O56/1000000,2)</f>
        <v>0</v>
      </c>
      <c r="D3" s="263">
        <f>ROUND('Component 1'!P56/1000000,2)</f>
        <v>0</v>
      </c>
      <c r="E3" s="263">
        <f>ROUND('Component 1'!Q56/1000000,2)</f>
        <v>0</v>
      </c>
      <c r="F3" s="263">
        <f>ROUND('Component 1'!R56/1000000,2)</f>
        <v>0</v>
      </c>
      <c r="G3" s="293">
        <f>ROUND('Component 1'!S56/1000000,2)</f>
        <v>0</v>
      </c>
      <c r="H3" s="263">
        <f>ROUND('Component 1'!T56/1000000,2)</f>
        <v>0</v>
      </c>
    </row>
    <row r="4" spans="1:10" ht="26.25" thickBot="1" x14ac:dyDescent="0.3">
      <c r="A4" s="264" t="s">
        <v>10</v>
      </c>
      <c r="B4" s="265">
        <f>('Component 1'!N57/1000000)</f>
        <v>0</v>
      </c>
      <c r="C4" s="265">
        <f>('Component 1'!O57/1000000)</f>
        <v>0</v>
      </c>
      <c r="D4" s="265">
        <f>('Component 1'!P57/1000000)</f>
        <v>0</v>
      </c>
      <c r="E4" s="265">
        <f>('Component 1'!Q57/1000000)</f>
        <v>0</v>
      </c>
      <c r="F4" s="265">
        <f>('Component 1'!R57/1000000)</f>
        <v>0</v>
      </c>
      <c r="G4" s="271">
        <f>('Component 1'!S57/1000000)</f>
        <v>0</v>
      </c>
      <c r="H4" s="265">
        <f>('Component 1'!T57/1000000)</f>
        <v>0</v>
      </c>
    </row>
    <row r="5" spans="1:10" ht="26.25" thickBot="1" x14ac:dyDescent="0.3">
      <c r="A5" s="259" t="s">
        <v>196</v>
      </c>
      <c r="B5" s="260">
        <f t="shared" ref="B5:H5" si="0">SUM(B3:B4)</f>
        <v>0</v>
      </c>
      <c r="C5" s="260">
        <f t="shared" si="0"/>
        <v>0</v>
      </c>
      <c r="D5" s="260">
        <f t="shared" si="0"/>
        <v>0</v>
      </c>
      <c r="E5" s="260">
        <f t="shared" si="0"/>
        <v>0</v>
      </c>
      <c r="F5" s="260">
        <f t="shared" si="0"/>
        <v>0</v>
      </c>
      <c r="G5" s="272">
        <f t="shared" si="0"/>
        <v>0</v>
      </c>
      <c r="H5" s="260">
        <f t="shared" si="0"/>
        <v>0</v>
      </c>
    </row>
    <row r="6" spans="1:10" ht="39.4" customHeight="1" thickTop="1" x14ac:dyDescent="0.25">
      <c r="A6" s="258" t="s">
        <v>197</v>
      </c>
      <c r="B6" s="258">
        <f>'Component 1'!N54/1000000-B5</f>
        <v>0</v>
      </c>
      <c r="C6" s="258">
        <f>'Component 1'!O54/1000000-C5</f>
        <v>0</v>
      </c>
      <c r="D6" s="258">
        <f>'Component 1'!P54/1000000-D5</f>
        <v>0</v>
      </c>
      <c r="E6" s="258">
        <f>'Component 1'!Q54/1000000-E5</f>
        <v>0</v>
      </c>
      <c r="F6" s="258">
        <f>'Component 1'!R54/1000000-F5</f>
        <v>0</v>
      </c>
      <c r="G6" s="258">
        <f>'Component 1'!S54/1000000-G5</f>
        <v>0</v>
      </c>
      <c r="H6" s="258">
        <f>'Component 1'!T54/1000000-H5</f>
        <v>0</v>
      </c>
    </row>
    <row r="8" spans="1:10" ht="27.4" customHeight="1" thickBot="1" x14ac:dyDescent="0.3">
      <c r="A8" s="362" t="s">
        <v>187</v>
      </c>
      <c r="B8" s="364"/>
      <c r="C8" s="364"/>
      <c r="D8" s="364"/>
      <c r="E8" s="364"/>
      <c r="F8" s="364"/>
      <c r="G8" s="364"/>
      <c r="H8" s="364"/>
      <c r="J8" s="257"/>
    </row>
    <row r="9" spans="1:10" ht="25.5" x14ac:dyDescent="0.25">
      <c r="A9" s="268" t="s">
        <v>1</v>
      </c>
      <c r="B9" s="269" t="s">
        <v>2</v>
      </c>
      <c r="C9" s="269" t="s">
        <v>3</v>
      </c>
      <c r="D9" s="269" t="s">
        <v>4</v>
      </c>
      <c r="E9" s="269" t="s">
        <v>5</v>
      </c>
      <c r="F9" s="269" t="s">
        <v>6</v>
      </c>
      <c r="G9" s="269" t="s">
        <v>191</v>
      </c>
      <c r="H9" s="269" t="s">
        <v>8</v>
      </c>
    </row>
    <row r="10" spans="1:10" ht="15" x14ac:dyDescent="0.25">
      <c r="A10" s="276" t="s">
        <v>0</v>
      </c>
      <c r="B10" s="277"/>
      <c r="C10" s="277"/>
      <c r="D10" s="277"/>
      <c r="E10" s="277"/>
      <c r="F10" s="277"/>
      <c r="G10" s="277"/>
      <c r="H10" s="277"/>
    </row>
    <row r="11" spans="1:10" ht="15" x14ac:dyDescent="0.25">
      <c r="A11" s="273" t="s">
        <v>9</v>
      </c>
      <c r="B11" s="261"/>
      <c r="C11" s="261"/>
      <c r="D11" s="261"/>
      <c r="E11" s="261"/>
      <c r="F11" s="261"/>
      <c r="G11" s="270"/>
      <c r="H11" s="261"/>
    </row>
    <row r="12" spans="1:10" ht="15" x14ac:dyDescent="0.25">
      <c r="A12" s="274" t="s">
        <v>11</v>
      </c>
      <c r="B12" s="265">
        <f>'Component 1'!D105/1000000</f>
        <v>0</v>
      </c>
      <c r="C12" s="265">
        <f>'Component 1'!E105/1000000</f>
        <v>0</v>
      </c>
      <c r="D12" s="265">
        <f>'Component 1'!F105/1000000</f>
        <v>0</v>
      </c>
      <c r="E12" s="265">
        <f>'Component 1'!G105/1000000</f>
        <v>0</v>
      </c>
      <c r="F12" s="265">
        <f>'Component 1'!H105/1000000</f>
        <v>0</v>
      </c>
      <c r="G12" s="271">
        <f>'Component 1'!I105/1000000</f>
        <v>0</v>
      </c>
      <c r="H12" s="265">
        <f>'Component 1'!J105/1000000</f>
        <v>0</v>
      </c>
    </row>
    <row r="13" spans="1:10" ht="15" x14ac:dyDescent="0.25">
      <c r="A13" s="274" t="s">
        <v>12</v>
      </c>
      <c r="B13" s="265">
        <f>'Component 1'!D106/1000000</f>
        <v>0</v>
      </c>
      <c r="C13" s="265">
        <f>'Component 1'!E106/1000000</f>
        <v>0</v>
      </c>
      <c r="D13" s="265">
        <f>'Component 1'!F106/1000000</f>
        <v>0</v>
      </c>
      <c r="E13" s="265">
        <f>'Component 1'!G106/1000000</f>
        <v>0</v>
      </c>
      <c r="F13" s="265">
        <f>'Component 1'!H106/1000000</f>
        <v>0</v>
      </c>
      <c r="G13" s="271">
        <f>'Component 1'!I106/1000000</f>
        <v>0</v>
      </c>
      <c r="H13" s="265">
        <f>'Component 1'!J106/1000000</f>
        <v>0</v>
      </c>
    </row>
    <row r="14" spans="1:10" ht="15.75" thickBot="1" x14ac:dyDescent="0.3">
      <c r="A14" s="275" t="s">
        <v>13</v>
      </c>
      <c r="B14" s="265">
        <f>'Component 1'!D107/1000000</f>
        <v>0</v>
      </c>
      <c r="C14" s="265">
        <f>'Component 1'!E107/1000000</f>
        <v>0</v>
      </c>
      <c r="D14" s="265">
        <f>'Component 1'!F107/1000000</f>
        <v>0</v>
      </c>
      <c r="E14" s="265">
        <f>'Component 1'!G107/1000000</f>
        <v>0</v>
      </c>
      <c r="F14" s="265">
        <f>'Component 1'!H107/1000000</f>
        <v>0</v>
      </c>
      <c r="G14" s="271">
        <f>'Component 1'!I107/1000000</f>
        <v>0</v>
      </c>
      <c r="H14" s="265">
        <f>'Component 1'!J107/1000000</f>
        <v>0</v>
      </c>
    </row>
    <row r="15" spans="1:10" ht="15.75" thickBot="1" x14ac:dyDescent="0.3">
      <c r="A15" s="259" t="str">
        <f>'Component 1'!C108</f>
        <v>Total Staffing costs</v>
      </c>
      <c r="B15" s="260">
        <f>SUM(B12:B14)</f>
        <v>0</v>
      </c>
      <c r="C15" s="260">
        <f t="shared" ref="C15:H15" si="1">SUM(C12:C14)</f>
        <v>0</v>
      </c>
      <c r="D15" s="260">
        <f t="shared" si="1"/>
        <v>0</v>
      </c>
      <c r="E15" s="260">
        <f t="shared" si="1"/>
        <v>0</v>
      </c>
      <c r="F15" s="260">
        <f t="shared" si="1"/>
        <v>0</v>
      </c>
      <c r="G15" s="272">
        <f t="shared" si="1"/>
        <v>0</v>
      </c>
      <c r="H15" s="260">
        <f t="shared" si="1"/>
        <v>0</v>
      </c>
    </row>
    <row r="16" spans="1:10" ht="15.75" thickTop="1" x14ac:dyDescent="0.25">
      <c r="A16" s="274" t="s">
        <v>15</v>
      </c>
      <c r="B16" s="265">
        <f>'Component 1'!D109/1000000</f>
        <v>0</v>
      </c>
      <c r="C16" s="265">
        <f>'Component 1'!E109/1000000</f>
        <v>0</v>
      </c>
      <c r="D16" s="265">
        <f>'Component 1'!F109/1000000</f>
        <v>0</v>
      </c>
      <c r="E16" s="265">
        <f>'Component 1'!G109/1000000</f>
        <v>0</v>
      </c>
      <c r="F16" s="265">
        <f>'Component 1'!H109/1000000</f>
        <v>0</v>
      </c>
      <c r="G16" s="271">
        <f>'Component 1'!I109/1000000</f>
        <v>0</v>
      </c>
      <c r="H16" s="265">
        <f>'Component 1'!J109/1000000</f>
        <v>0</v>
      </c>
    </row>
    <row r="17" spans="1:9" ht="15.75" thickBot="1" x14ac:dyDescent="0.3">
      <c r="A17" s="274" t="s">
        <v>16</v>
      </c>
      <c r="B17" s="265">
        <f>'Component 1'!D110/1000000</f>
        <v>0</v>
      </c>
      <c r="C17" s="265">
        <f>'Component 1'!E110/1000000</f>
        <v>0</v>
      </c>
      <c r="D17" s="265">
        <f>'Component 1'!F110/1000000</f>
        <v>0</v>
      </c>
      <c r="E17" s="265">
        <f>'Component 1'!G110/1000000</f>
        <v>0</v>
      </c>
      <c r="F17" s="265">
        <f>'Component 1'!H110/1000000</f>
        <v>0</v>
      </c>
      <c r="G17" s="271">
        <f>'Component 1'!I110/1000000</f>
        <v>0</v>
      </c>
      <c r="H17" s="265">
        <f>'Component 1'!J110/1000000</f>
        <v>0</v>
      </c>
    </row>
    <row r="18" spans="1:9" ht="16.5" customHeight="1" thickBot="1" x14ac:dyDescent="0.3">
      <c r="A18" s="259" t="str">
        <f>'Component 1'!C111</f>
        <v>Gross Total Estimated Output Price</v>
      </c>
      <c r="B18" s="260">
        <f>SUM(B15:B17)</f>
        <v>0</v>
      </c>
      <c r="C18" s="260">
        <f t="shared" ref="C18:H18" si="2">SUM(C15:C17)</f>
        <v>0</v>
      </c>
      <c r="D18" s="260">
        <f t="shared" si="2"/>
        <v>0</v>
      </c>
      <c r="E18" s="260">
        <f t="shared" si="2"/>
        <v>0</v>
      </c>
      <c r="F18" s="260">
        <f t="shared" si="2"/>
        <v>0</v>
      </c>
      <c r="G18" s="272">
        <f t="shared" si="2"/>
        <v>0</v>
      </c>
      <c r="H18" s="260">
        <f t="shared" si="2"/>
        <v>0</v>
      </c>
    </row>
    <row r="19" spans="1:9" ht="16.5" customHeight="1" thickTop="1" x14ac:dyDescent="0.25">
      <c r="A19" s="299" t="s">
        <v>211</v>
      </c>
      <c r="B19" s="300">
        <f>(B6+B5)-B18</f>
        <v>0</v>
      </c>
      <c r="C19" s="300">
        <f t="shared" ref="C19:H19" si="3">(C6+C5)-C18</f>
        <v>0</v>
      </c>
      <c r="D19" s="300">
        <f t="shared" si="3"/>
        <v>0</v>
      </c>
      <c r="E19" s="300">
        <f t="shared" si="3"/>
        <v>0</v>
      </c>
      <c r="F19" s="300">
        <f t="shared" si="3"/>
        <v>0</v>
      </c>
      <c r="G19" s="300">
        <f t="shared" si="3"/>
        <v>0</v>
      </c>
      <c r="H19" s="300">
        <f t="shared" si="3"/>
        <v>0</v>
      </c>
    </row>
    <row r="20" spans="1:9" ht="15" x14ac:dyDescent="0.25">
      <c r="A20" s="273" t="s">
        <v>18</v>
      </c>
      <c r="B20" s="261"/>
      <c r="C20" s="261"/>
      <c r="D20" s="261"/>
      <c r="E20" s="261"/>
      <c r="F20" s="261"/>
      <c r="G20" s="271"/>
      <c r="H20" s="261"/>
    </row>
    <row r="21" spans="1:9" ht="16.5" customHeight="1" x14ac:dyDescent="0.25">
      <c r="A21" s="274" t="s">
        <v>19</v>
      </c>
      <c r="B21" s="278">
        <f>'Component 1'!D113/1000000</f>
        <v>0</v>
      </c>
      <c r="C21" s="278">
        <f>'Component 1'!E113/1000000</f>
        <v>0</v>
      </c>
      <c r="D21" s="278">
        <f>'Component 1'!F113/1000000</f>
        <v>0</v>
      </c>
      <c r="E21" s="278">
        <f>'Component 1'!G113/1000000</f>
        <v>0</v>
      </c>
      <c r="F21" s="278">
        <f>'Component 1'!H113/1000000</f>
        <v>0</v>
      </c>
      <c r="G21" s="271">
        <f>'Component 1'!I113/1000000</f>
        <v>0</v>
      </c>
      <c r="H21" s="278">
        <f>'Component 1'!J113/1000000</f>
        <v>0</v>
      </c>
    </row>
    <row r="22" spans="1:9" ht="16.5" customHeight="1" thickBot="1" x14ac:dyDescent="0.3">
      <c r="A22" s="274" t="s">
        <v>190</v>
      </c>
      <c r="B22" s="278">
        <f>'Component 1'!D114/1000000</f>
        <v>0</v>
      </c>
      <c r="C22" s="278">
        <f>'Component 1'!E114/1000000</f>
        <v>0</v>
      </c>
      <c r="D22" s="278">
        <f>'Component 1'!F114/1000000</f>
        <v>0</v>
      </c>
      <c r="E22" s="278">
        <f>'Component 1'!G114/1000000</f>
        <v>0</v>
      </c>
      <c r="F22" s="278">
        <f>'Component 1'!H114/1000000</f>
        <v>0</v>
      </c>
      <c r="G22" s="271">
        <f>'Component 1'!I114/1000000</f>
        <v>0</v>
      </c>
      <c r="H22" s="278">
        <f>'Component 1'!J114/1000000</f>
        <v>0</v>
      </c>
      <c r="I22" s="98" t="s">
        <v>192</v>
      </c>
    </row>
    <row r="23" spans="1:9" ht="16.5" customHeight="1" thickBot="1" x14ac:dyDescent="0.3">
      <c r="A23" s="259" t="str">
        <f>'Component 1'!C115</f>
        <v>Total offsets and reprioritisations</v>
      </c>
      <c r="B23" s="260">
        <f>SUM(B21:B22)</f>
        <v>0</v>
      </c>
      <c r="C23" s="260">
        <f t="shared" ref="C23:H23" si="4">SUM(C21:C22)</f>
        <v>0</v>
      </c>
      <c r="D23" s="260">
        <f t="shared" si="4"/>
        <v>0</v>
      </c>
      <c r="E23" s="260">
        <f t="shared" si="4"/>
        <v>0</v>
      </c>
      <c r="F23" s="260">
        <f t="shared" si="4"/>
        <v>0</v>
      </c>
      <c r="G23" s="272">
        <f t="shared" si="4"/>
        <v>0</v>
      </c>
      <c r="H23" s="260">
        <f t="shared" si="4"/>
        <v>0</v>
      </c>
    </row>
    <row r="24" spans="1:9" ht="16.5" customHeight="1" thickTop="1" thickBot="1" x14ac:dyDescent="0.3">
      <c r="A24" s="279" t="str">
        <f>'Component 1'!C116</f>
        <v>Net Total Estimated Output Price</v>
      </c>
      <c r="B24" s="280">
        <f>B18-B22-B21</f>
        <v>0</v>
      </c>
      <c r="C24" s="280">
        <f t="shared" ref="C24:H24" si="5">C18-C22-C21</f>
        <v>0</v>
      </c>
      <c r="D24" s="280">
        <f t="shared" si="5"/>
        <v>0</v>
      </c>
      <c r="E24" s="280">
        <f t="shared" si="5"/>
        <v>0</v>
      </c>
      <c r="F24" s="280">
        <f t="shared" si="5"/>
        <v>0</v>
      </c>
      <c r="G24" s="280">
        <f t="shared" si="5"/>
        <v>0</v>
      </c>
      <c r="H24" s="280">
        <f t="shared" si="5"/>
        <v>0</v>
      </c>
    </row>
    <row r="25" spans="1:9" ht="16.5" customHeight="1" thickTop="1" x14ac:dyDescent="0.25">
      <c r="A25" s="336" t="s">
        <v>189</v>
      </c>
      <c r="B25" s="337"/>
      <c r="C25" s="337"/>
      <c r="D25" s="337"/>
      <c r="E25" s="337"/>
      <c r="F25" s="337"/>
      <c r="G25" s="337"/>
      <c r="H25" s="337"/>
    </row>
    <row r="26" spans="1:9" ht="16.5" customHeight="1" thickBot="1" x14ac:dyDescent="0.3">
      <c r="A26" s="274" t="s">
        <v>86</v>
      </c>
      <c r="B26" s="265">
        <f>'Component 1'!N89/1000000</f>
        <v>0</v>
      </c>
      <c r="C26" s="265">
        <f>'Component 1'!O89/1000000</f>
        <v>0</v>
      </c>
      <c r="D26" s="265">
        <f>'Component 1'!P89/1000000</f>
        <v>0</v>
      </c>
      <c r="E26" s="265">
        <f>'Component 1'!Q89/1000000</f>
        <v>0</v>
      </c>
      <c r="F26" s="265">
        <f>'Component 1'!R89/1000000</f>
        <v>0</v>
      </c>
      <c r="G26" s="271">
        <f>'Component 1'!W89/1000000</f>
        <v>0</v>
      </c>
      <c r="H26" s="281" t="str">
        <f>'Component 1'!T89</f>
        <v>n/a</v>
      </c>
    </row>
    <row r="27" spans="1:9" ht="15.75" thickBot="1" x14ac:dyDescent="0.3">
      <c r="A27" s="279" t="s">
        <v>193</v>
      </c>
      <c r="B27" s="280">
        <f>'Component 1'!N97/1000000</f>
        <v>0</v>
      </c>
      <c r="C27" s="280">
        <f>'Component 1'!O97/1000000</f>
        <v>0</v>
      </c>
      <c r="D27" s="280">
        <f>'Component 1'!P97/1000000</f>
        <v>0</v>
      </c>
      <c r="E27" s="280">
        <f>'Component 1'!Q97/1000000</f>
        <v>0</v>
      </c>
      <c r="F27" s="280">
        <f>'Component 1'!R97/1000000</f>
        <v>0</v>
      </c>
      <c r="G27" s="280">
        <f>'Component 1'!W97/1000000</f>
        <v>0</v>
      </c>
      <c r="H27" s="280" t="str">
        <f>'Component 1'!T97</f>
        <v>n/a</v>
      </c>
    </row>
    <row r="28" spans="1:9" ht="16.5" customHeight="1" thickTop="1" x14ac:dyDescent="0.25">
      <c r="A28" s="282" t="s">
        <v>87</v>
      </c>
      <c r="B28" s="283">
        <f>'Component 1'!N99/1000000</f>
        <v>0</v>
      </c>
      <c r="C28" s="283">
        <f>'Component 1'!O99/1000000</f>
        <v>0</v>
      </c>
      <c r="D28" s="283">
        <f>'Component 1'!P99/1000000</f>
        <v>0</v>
      </c>
      <c r="E28" s="283">
        <f>'Component 1'!Q99/1000000</f>
        <v>0</v>
      </c>
      <c r="F28" s="283">
        <f>'Component 1'!R99/1000000</f>
        <v>0</v>
      </c>
      <c r="G28" s="284">
        <f>'Component 1'!S99/1000000</f>
        <v>0</v>
      </c>
      <c r="H28" s="285">
        <f>'Component 1'!T99/1000000</f>
        <v>0</v>
      </c>
    </row>
    <row r="30" spans="1:9" ht="16.5" customHeight="1" thickBot="1" x14ac:dyDescent="0.3">
      <c r="A30" s="362" t="s">
        <v>194</v>
      </c>
      <c r="B30" s="362"/>
      <c r="C30" s="362"/>
      <c r="D30" s="362"/>
      <c r="E30" s="362"/>
      <c r="F30" s="362"/>
      <c r="G30" s="362"/>
    </row>
    <row r="31" spans="1:9" ht="16.5" customHeight="1" x14ac:dyDescent="0.25">
      <c r="A31" s="268"/>
      <c r="B31" s="269" t="s">
        <v>2</v>
      </c>
      <c r="C31" s="269" t="s">
        <v>31</v>
      </c>
      <c r="D31" s="269" t="s">
        <v>4</v>
      </c>
      <c r="E31" s="269" t="s">
        <v>5</v>
      </c>
      <c r="F31" s="269" t="s">
        <v>6</v>
      </c>
      <c r="G31" s="269" t="s">
        <v>8</v>
      </c>
    </row>
    <row r="32" spans="1:9" ht="16.5" customHeight="1" x14ac:dyDescent="0.25">
      <c r="A32" s="286" t="s">
        <v>127</v>
      </c>
      <c r="B32" s="289">
        <f>SUMIF('FORMULAS FTE summary '!$A:$A,'Summary (single component bid)'!$A32,'FORMULAS FTE summary '!$B:$B)</f>
        <v>0</v>
      </c>
      <c r="C32" s="289">
        <f>SUMIF('FORMULAS FTE summary '!$A:$A,'Summary (single component bid)'!$A32,'FORMULAS FTE summary '!C:C)</f>
        <v>0</v>
      </c>
      <c r="D32" s="289">
        <f>SUMIF('FORMULAS FTE summary '!$A:$A,'Summary (single component bid)'!$A32,'FORMULAS FTE summary '!D:D)</f>
        <v>0</v>
      </c>
      <c r="E32" s="289">
        <f>SUMIF('FORMULAS FTE summary '!$A:$A,'Summary (single component bid)'!$A32,'FORMULAS FTE summary '!E:E)</f>
        <v>0</v>
      </c>
      <c r="F32" s="289">
        <f>SUMIF('FORMULAS FTE summary '!$A:$A,'Summary (single component bid)'!$A32,'FORMULAS FTE summary '!F:F)</f>
        <v>0</v>
      </c>
      <c r="G32" s="289">
        <f>SUMIF('FORMULAS FTE summary '!$A:$A,'Summary (single component bid)'!$A32,'FORMULAS FTE summary '!G:G)</f>
        <v>0</v>
      </c>
    </row>
    <row r="33" spans="1:7" ht="16.5" customHeight="1" x14ac:dyDescent="0.25">
      <c r="A33" s="286" t="s">
        <v>128</v>
      </c>
      <c r="B33" s="289">
        <f>SUMIF('FORMULAS FTE summary '!$A:$A,'Summary (single component bid)'!$A33,'FORMULAS FTE summary '!$B:$B)</f>
        <v>0</v>
      </c>
      <c r="C33" s="289">
        <f>SUMIF('FORMULAS FTE summary '!$A:$A,'Summary (single component bid)'!$A33,'FORMULAS FTE summary '!C:C)</f>
        <v>0</v>
      </c>
      <c r="D33" s="289">
        <f>SUMIF('FORMULAS FTE summary '!$A:$A,'Summary (single component bid)'!$A33,'FORMULAS FTE summary '!D:D)</f>
        <v>0</v>
      </c>
      <c r="E33" s="289">
        <f>SUMIF('FORMULAS FTE summary '!$A:$A,'Summary (single component bid)'!$A33,'FORMULAS FTE summary '!E:E)</f>
        <v>0</v>
      </c>
      <c r="F33" s="289">
        <f>SUMIF('FORMULAS FTE summary '!$A:$A,'Summary (single component bid)'!$A33,'FORMULAS FTE summary '!F:F)</f>
        <v>0</v>
      </c>
      <c r="G33" s="289">
        <f>SUMIF('FORMULAS FTE summary '!$A:$A,'Summary (single component bid)'!$A33,'FORMULAS FTE summary '!G:G)</f>
        <v>0</v>
      </c>
    </row>
    <row r="34" spans="1:7" ht="16.5" customHeight="1" x14ac:dyDescent="0.25">
      <c r="A34" s="286" t="s">
        <v>96</v>
      </c>
      <c r="B34" s="289">
        <f>SUMIF('FORMULAS FTE summary '!$A:$A,'Summary (single component bid)'!$A34,'FORMULAS FTE summary '!$B:$B)</f>
        <v>0</v>
      </c>
      <c r="C34" s="289">
        <f>SUMIF('FORMULAS FTE summary '!$A:$A,'Summary (single component bid)'!$A34,'FORMULAS FTE summary '!C:C)</f>
        <v>0</v>
      </c>
      <c r="D34" s="289">
        <f>SUMIF('FORMULAS FTE summary '!$A:$A,'Summary (single component bid)'!$A34,'FORMULAS FTE summary '!D:D)</f>
        <v>0</v>
      </c>
      <c r="E34" s="289">
        <f>SUMIF('FORMULAS FTE summary '!$A:$A,'Summary (single component bid)'!$A34,'FORMULAS FTE summary '!E:E)</f>
        <v>0</v>
      </c>
      <c r="F34" s="289">
        <f>SUMIF('FORMULAS FTE summary '!$A:$A,'Summary (single component bid)'!$A34,'FORMULAS FTE summary '!F:F)</f>
        <v>0</v>
      </c>
      <c r="G34" s="289">
        <f>SUMIF('FORMULAS FTE summary '!$A:$A,'Summary (single component bid)'!$A34,'FORMULAS FTE summary '!G:G)</f>
        <v>0</v>
      </c>
    </row>
    <row r="35" spans="1:7" ht="16.5" customHeight="1" x14ac:dyDescent="0.25">
      <c r="A35" s="286" t="s">
        <v>54</v>
      </c>
      <c r="B35" s="289">
        <f>SUMIF('FORMULAS FTE summary '!$A:$A,'Summary (single component bid)'!$A35,'FORMULAS FTE summary '!$B:$B)</f>
        <v>0</v>
      </c>
      <c r="C35" s="289">
        <f>SUMIF('FORMULAS FTE summary '!$A:$A,'Summary (single component bid)'!$A35,'FORMULAS FTE summary '!C:C)</f>
        <v>0</v>
      </c>
      <c r="D35" s="289">
        <f>SUMIF('FORMULAS FTE summary '!$A:$A,'Summary (single component bid)'!$A35,'FORMULAS FTE summary '!D:D)</f>
        <v>0</v>
      </c>
      <c r="E35" s="289">
        <f>SUMIF('FORMULAS FTE summary '!$A:$A,'Summary (single component bid)'!$A35,'FORMULAS FTE summary '!E:E)</f>
        <v>0</v>
      </c>
      <c r="F35" s="289">
        <f>SUMIF('FORMULAS FTE summary '!$A:$A,'Summary (single component bid)'!$A35,'FORMULAS FTE summary '!F:F)</f>
        <v>0</v>
      </c>
      <c r="G35" s="289">
        <f>SUMIF('FORMULAS FTE summary '!$A:$A,'Summary (single component bid)'!$A35,'FORMULAS FTE summary '!G:G)</f>
        <v>0</v>
      </c>
    </row>
    <row r="36" spans="1:7" ht="16.5" customHeight="1" x14ac:dyDescent="0.25">
      <c r="A36" s="286" t="s">
        <v>50</v>
      </c>
      <c r="B36" s="289">
        <f>SUMIF('FORMULAS FTE summary '!$A:$A,'Summary (single component bid)'!$A36,'FORMULAS FTE summary '!$B:$B)</f>
        <v>0</v>
      </c>
      <c r="C36" s="289">
        <f>SUMIF('FORMULAS FTE summary '!$A:$A,'Summary (single component bid)'!$A36,'FORMULAS FTE summary '!C:C)</f>
        <v>0</v>
      </c>
      <c r="D36" s="289">
        <f>SUMIF('FORMULAS FTE summary '!$A:$A,'Summary (single component bid)'!$A36,'FORMULAS FTE summary '!D:D)</f>
        <v>0</v>
      </c>
      <c r="E36" s="289">
        <f>SUMIF('FORMULAS FTE summary '!$A:$A,'Summary (single component bid)'!$A36,'FORMULAS FTE summary '!E:E)</f>
        <v>0</v>
      </c>
      <c r="F36" s="289">
        <f>SUMIF('FORMULAS FTE summary '!$A:$A,'Summary (single component bid)'!$A36,'FORMULAS FTE summary '!F:F)</f>
        <v>0</v>
      </c>
      <c r="G36" s="289">
        <f>SUMIF('FORMULAS FTE summary '!$A:$A,'Summary (single component bid)'!$A36,'FORMULAS FTE summary '!G:G)</f>
        <v>0</v>
      </c>
    </row>
    <row r="37" spans="1:7" ht="16.5" customHeight="1" x14ac:dyDescent="0.25">
      <c r="A37" s="286" t="s">
        <v>129</v>
      </c>
      <c r="B37" s="289">
        <f>SUMIF('FORMULAS FTE summary '!$A:$A,'Summary (single component bid)'!$A37,'FORMULAS FTE summary '!$B:$B)</f>
        <v>0</v>
      </c>
      <c r="C37" s="289">
        <f>SUMIF('FORMULAS FTE summary '!$A:$A,'Summary (single component bid)'!$A37,'FORMULAS FTE summary '!C:C)</f>
        <v>0</v>
      </c>
      <c r="D37" s="289">
        <f>SUMIF('FORMULAS FTE summary '!$A:$A,'Summary (single component bid)'!$A37,'FORMULAS FTE summary '!D:D)</f>
        <v>0</v>
      </c>
      <c r="E37" s="289">
        <f>SUMIF('FORMULAS FTE summary '!$A:$A,'Summary (single component bid)'!$A37,'FORMULAS FTE summary '!E:E)</f>
        <v>0</v>
      </c>
      <c r="F37" s="289">
        <f>SUMIF('FORMULAS FTE summary '!$A:$A,'Summary (single component bid)'!$A37,'FORMULAS FTE summary '!F:F)</f>
        <v>0</v>
      </c>
      <c r="G37" s="289">
        <f>SUMIF('FORMULAS FTE summary '!$A:$A,'Summary (single component bid)'!$A37,'FORMULAS FTE summary '!G:G)</f>
        <v>0</v>
      </c>
    </row>
    <row r="38" spans="1:7" ht="16.5" customHeight="1" x14ac:dyDescent="0.25">
      <c r="A38" s="286" t="s">
        <v>130</v>
      </c>
      <c r="B38" s="289">
        <f>SUMIF('FORMULAS FTE summary '!$A:$A,'Summary (single component bid)'!$A38,'FORMULAS FTE summary '!$B:$B)</f>
        <v>0</v>
      </c>
      <c r="C38" s="289">
        <f>SUMIF('FORMULAS FTE summary '!$A:$A,'Summary (single component bid)'!$A38,'FORMULAS FTE summary '!C:C)</f>
        <v>0</v>
      </c>
      <c r="D38" s="289">
        <f>SUMIF('FORMULAS FTE summary '!$A:$A,'Summary (single component bid)'!$A38,'FORMULAS FTE summary '!D:D)</f>
        <v>0</v>
      </c>
      <c r="E38" s="289">
        <f>SUMIF('FORMULAS FTE summary '!$A:$A,'Summary (single component bid)'!$A38,'FORMULAS FTE summary '!E:E)</f>
        <v>0</v>
      </c>
      <c r="F38" s="289">
        <f>SUMIF('FORMULAS FTE summary '!$A:$A,'Summary (single component bid)'!$A38,'FORMULAS FTE summary '!F:F)</f>
        <v>0</v>
      </c>
      <c r="G38" s="289">
        <f>SUMIF('FORMULAS FTE summary '!$A:$A,'Summary (single component bid)'!$A38,'FORMULAS FTE summary '!G:G)</f>
        <v>0</v>
      </c>
    </row>
    <row r="39" spans="1:7" ht="16.5" customHeight="1" x14ac:dyDescent="0.25">
      <c r="A39" s="286" t="s">
        <v>131</v>
      </c>
      <c r="B39" s="289">
        <f>SUMIF('FORMULAS FTE summary '!$A:$A,'Summary (single component bid)'!$A39,'FORMULAS FTE summary '!$B:$B)</f>
        <v>0</v>
      </c>
      <c r="C39" s="289">
        <f>SUMIF('FORMULAS FTE summary '!$A:$A,'Summary (single component bid)'!$A39,'FORMULAS FTE summary '!C:C)</f>
        <v>0</v>
      </c>
      <c r="D39" s="289">
        <f>SUMIF('FORMULAS FTE summary '!$A:$A,'Summary (single component bid)'!$A39,'FORMULAS FTE summary '!D:D)</f>
        <v>0</v>
      </c>
      <c r="E39" s="289">
        <f>SUMIF('FORMULAS FTE summary '!$A:$A,'Summary (single component bid)'!$A39,'FORMULAS FTE summary '!E:E)</f>
        <v>0</v>
      </c>
      <c r="F39" s="289">
        <f>SUMIF('FORMULAS FTE summary '!$A:$A,'Summary (single component bid)'!$A39,'FORMULAS FTE summary '!F:F)</f>
        <v>0</v>
      </c>
      <c r="G39" s="289">
        <f>SUMIF('FORMULAS FTE summary '!$A:$A,'Summary (single component bid)'!$A39,'FORMULAS FTE summary '!G:G)</f>
        <v>0</v>
      </c>
    </row>
    <row r="40" spans="1:7" ht="16.5" customHeight="1" x14ac:dyDescent="0.25">
      <c r="A40" s="286" t="s">
        <v>56</v>
      </c>
      <c r="B40" s="289">
        <f>SUMIF('FORMULAS FTE summary '!$A:$A,'Summary (single component bid)'!$A40,'FORMULAS FTE summary '!$B:$B)</f>
        <v>0</v>
      </c>
      <c r="C40" s="289">
        <f>SUMIF('FORMULAS FTE summary '!$A:$A,'Summary (single component bid)'!$A40,'FORMULAS FTE summary '!C:C)</f>
        <v>0</v>
      </c>
      <c r="D40" s="289">
        <f>SUMIF('FORMULAS FTE summary '!$A:$A,'Summary (single component bid)'!$A40,'FORMULAS FTE summary '!D:D)</f>
        <v>0</v>
      </c>
      <c r="E40" s="289">
        <f>SUMIF('FORMULAS FTE summary '!$A:$A,'Summary (single component bid)'!$A40,'FORMULAS FTE summary '!E:E)</f>
        <v>0</v>
      </c>
      <c r="F40" s="289">
        <f>SUMIF('FORMULAS FTE summary '!$A:$A,'Summary (single component bid)'!$A40,'FORMULAS FTE summary '!F:F)</f>
        <v>0</v>
      </c>
      <c r="G40" s="289">
        <f>SUMIF('FORMULAS FTE summary '!$A:$A,'Summary (single component bid)'!$A40,'FORMULAS FTE summary '!G:G)</f>
        <v>0</v>
      </c>
    </row>
    <row r="41" spans="1:7" ht="16.5" customHeight="1" thickBot="1" x14ac:dyDescent="0.3">
      <c r="A41" s="290" t="s">
        <v>195</v>
      </c>
      <c r="B41" s="291">
        <f>SUM(B32:B40)</f>
        <v>0</v>
      </c>
      <c r="C41" s="291">
        <f>SUM(C32:C40)</f>
        <v>0</v>
      </c>
      <c r="D41" s="291">
        <f t="shared" ref="D41:G41" si="6">SUM(D32:D40)</f>
        <v>0</v>
      </c>
      <c r="E41" s="291">
        <f t="shared" si="6"/>
        <v>0</v>
      </c>
      <c r="F41" s="291">
        <f t="shared" si="6"/>
        <v>0</v>
      </c>
      <c r="G41" s="291">
        <f t="shared" si="6"/>
        <v>0</v>
      </c>
    </row>
    <row r="42" spans="1:7" ht="16.5" customHeight="1" thickTop="1" x14ac:dyDescent="0.25"/>
  </sheetData>
  <protectedRanges>
    <protectedRange sqref="A40" name="Range1_1"/>
  </protectedRanges>
  <sortState xmlns:xlrd2="http://schemas.microsoft.com/office/spreadsheetml/2017/richdata2" ref="J19:M30">
    <sortCondition ref="J19:J30"/>
  </sortState>
  <mergeCells count="3">
    <mergeCell ref="A30:G30"/>
    <mergeCell ref="A1:H1"/>
    <mergeCell ref="A8:H8"/>
  </mergeCells>
  <conditionalFormatting sqref="B6:H6">
    <cfRule type="cellIs" dxfId="1" priority="1" operator="greaterThan">
      <formula>0</formula>
    </cfRule>
  </conditionalFormatting>
  <pageMargins left="0.7" right="0.7" top="0.75" bottom="0.75" header="0.3" footer="0.3"/>
  <pageSetup paperSize="9" orientation="portrait" r:id="rId1"/>
  <headerFooter>
    <oddFooter>&amp;L&amp;1#&amp;"Calibri"&amp;11&amp;K000000OFFICIAL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934A-64D4-47EB-B194-EDCB7F3A070E}">
  <dimension ref="A1:K143"/>
  <sheetViews>
    <sheetView showGridLines="0" zoomScale="85" zoomScaleNormal="85" workbookViewId="0">
      <selection activeCell="F4" sqref="F4"/>
    </sheetView>
  </sheetViews>
  <sheetFormatPr defaultColWidth="9" defaultRowHeight="16.5" customHeight="1" x14ac:dyDescent="0.25"/>
  <cols>
    <col min="1" max="1" width="28.42578125" style="98" customWidth="1"/>
    <col min="2" max="2" width="40.42578125" style="98" customWidth="1"/>
    <col min="3" max="4" width="10.28515625" style="98" bestFit="1" customWidth="1"/>
    <col min="5" max="7" width="9.7109375" style="98" bestFit="1" customWidth="1"/>
    <col min="8" max="8" width="11.140625" style="98" bestFit="1" customWidth="1"/>
    <col min="9" max="9" width="13.42578125" style="98" customWidth="1"/>
    <col min="10" max="10" width="51.85546875" style="98" customWidth="1"/>
    <col min="11" max="17" width="9" style="98"/>
    <col min="18" max="18" width="4.42578125" style="98" customWidth="1"/>
    <col min="19" max="16384" width="9" style="98"/>
  </cols>
  <sheetData>
    <row r="1" spans="1:10" ht="16.5" customHeight="1" thickBot="1" x14ac:dyDescent="0.3">
      <c r="A1" s="365" t="s">
        <v>244</v>
      </c>
      <c r="B1" s="366"/>
    </row>
    <row r="2" spans="1:10" ht="16.5" customHeight="1" x14ac:dyDescent="0.25">
      <c r="A2" s="322" t="s">
        <v>220</v>
      </c>
      <c r="B2" s="325" t="s">
        <v>212</v>
      </c>
    </row>
    <row r="3" spans="1:10" ht="16.5" customHeight="1" x14ac:dyDescent="0.25">
      <c r="A3" s="323" t="s">
        <v>221</v>
      </c>
      <c r="B3" s="326" t="s">
        <v>213</v>
      </c>
    </row>
    <row r="4" spans="1:10" ht="16.5" customHeight="1" x14ac:dyDescent="0.25">
      <c r="A4" s="323" t="s">
        <v>222</v>
      </c>
      <c r="B4" s="326" t="s">
        <v>214</v>
      </c>
    </row>
    <row r="5" spans="1:10" ht="16.5" customHeight="1" x14ac:dyDescent="0.25">
      <c r="A5" s="323" t="s">
        <v>223</v>
      </c>
      <c r="B5" s="326" t="s">
        <v>215</v>
      </c>
    </row>
    <row r="6" spans="1:10" ht="16.5" customHeight="1" thickBot="1" x14ac:dyDescent="0.3">
      <c r="A6" s="324" t="s">
        <v>224</v>
      </c>
      <c r="B6" s="327" t="s">
        <v>216</v>
      </c>
    </row>
    <row r="8" spans="1:10" ht="36.4" customHeight="1" thickBot="1" x14ac:dyDescent="0.3">
      <c r="A8" s="363" t="s">
        <v>186</v>
      </c>
      <c r="B8" s="362"/>
      <c r="C8" s="364"/>
      <c r="D8" s="364"/>
      <c r="E8" s="364"/>
      <c r="F8" s="364"/>
      <c r="G8" s="364"/>
      <c r="H8" s="364"/>
      <c r="I8" s="364"/>
      <c r="J8" s="256"/>
    </row>
    <row r="9" spans="1:10" ht="15" x14ac:dyDescent="0.25">
      <c r="A9" s="266" t="s">
        <v>1</v>
      </c>
      <c r="B9" s="266" t="s">
        <v>203</v>
      </c>
      <c r="C9" s="267" t="s">
        <v>2</v>
      </c>
      <c r="D9" s="267" t="s">
        <v>3</v>
      </c>
      <c r="E9" s="267" t="s">
        <v>4</v>
      </c>
      <c r="F9" s="267" t="s">
        <v>5</v>
      </c>
      <c r="G9" s="267" t="s">
        <v>6</v>
      </c>
      <c r="H9" s="267" t="s">
        <v>7</v>
      </c>
      <c r="I9" s="267" t="s">
        <v>8</v>
      </c>
    </row>
    <row r="10" spans="1:10" ht="15" x14ac:dyDescent="0.25">
      <c r="A10" s="367" t="s">
        <v>188</v>
      </c>
      <c r="B10" s="321" t="str">
        <f>B2</f>
        <v>[insert name that relates to costing tab Component 1]</v>
      </c>
      <c r="C10" s="263">
        <f>ROUND('Component 1'!N56/1000000,2)</f>
        <v>0</v>
      </c>
      <c r="D10" s="263">
        <f>ROUND('Component 1'!O56/1000000,2)</f>
        <v>0</v>
      </c>
      <c r="E10" s="263">
        <f>ROUND('Component 1'!P56/1000000,2)</f>
        <v>0</v>
      </c>
      <c r="F10" s="263">
        <f>ROUND('Component 1'!Q56/1000000,2)</f>
        <v>0</v>
      </c>
      <c r="G10" s="263">
        <f>ROUND('Component 1'!R56/1000000,2)</f>
        <v>0</v>
      </c>
      <c r="H10" s="357">
        <f>ROUND('Component 1'!S56/1000000,2)</f>
        <v>0</v>
      </c>
      <c r="I10" s="263">
        <f>ROUND('Component 1'!T56/1000000,2)</f>
        <v>0</v>
      </c>
    </row>
    <row r="11" spans="1:10" ht="15" x14ac:dyDescent="0.25">
      <c r="A11" s="368"/>
      <c r="B11" s="294" t="str">
        <f t="shared" ref="B11:B14" si="0">B3</f>
        <v>[insert name that relates to costing tab Component 2]</v>
      </c>
      <c r="C11" s="263">
        <f>ROUND('Component 2'!N56/1000000,2)</f>
        <v>0</v>
      </c>
      <c r="D11" s="263">
        <f>ROUND('Component 2'!O56/1000000,2)</f>
        <v>0</v>
      </c>
      <c r="E11" s="263">
        <f>ROUND('Component 2'!P56/1000000,2)</f>
        <v>0</v>
      </c>
      <c r="F11" s="263">
        <f>ROUND('Component 2'!Q56/1000000,2)</f>
        <v>0</v>
      </c>
      <c r="G11" s="263">
        <f>ROUND('Component 2'!R56/1000000,2)</f>
        <v>0</v>
      </c>
      <c r="H11" s="357">
        <f>ROUND('Component 2'!S56/1000000,2)</f>
        <v>0</v>
      </c>
      <c r="I11" s="263">
        <f>ROUND('Component 2'!T56/1000000,2)</f>
        <v>0</v>
      </c>
    </row>
    <row r="12" spans="1:10" ht="15" x14ac:dyDescent="0.25">
      <c r="A12" s="368"/>
      <c r="B12" s="294" t="str">
        <f t="shared" si="0"/>
        <v>[insert name that relates to costing tab Component 3]</v>
      </c>
      <c r="C12" s="263">
        <f>ROUND('Component 3'!N56/1000000,2)</f>
        <v>0</v>
      </c>
      <c r="D12" s="263">
        <f>ROUND('Component 3'!O56/1000000,2)</f>
        <v>0</v>
      </c>
      <c r="E12" s="263">
        <f>ROUND('Component 3'!P56/1000000,2)</f>
        <v>0</v>
      </c>
      <c r="F12" s="263">
        <f>ROUND('Component 3'!Q56/1000000,2)</f>
        <v>0</v>
      </c>
      <c r="G12" s="263">
        <f>ROUND('Component 3'!R56/1000000,2)</f>
        <v>0</v>
      </c>
      <c r="H12" s="357">
        <f>ROUND('Component 3'!S56/1000000,2)</f>
        <v>0</v>
      </c>
      <c r="I12" s="263">
        <f>ROUND('Component 3'!T56/1000000,2)</f>
        <v>0</v>
      </c>
    </row>
    <row r="13" spans="1:10" ht="15" x14ac:dyDescent="0.25">
      <c r="A13" s="368"/>
      <c r="B13" s="294" t="str">
        <f t="shared" si="0"/>
        <v>[insert name that relates to costing tab Component 4]</v>
      </c>
      <c r="C13" s="263">
        <f>ROUND('Component 4'!N56/1000000,2)</f>
        <v>0</v>
      </c>
      <c r="D13" s="263">
        <f>ROUND('Component 4'!O56/1000000,2)</f>
        <v>0</v>
      </c>
      <c r="E13" s="263">
        <f>ROUND('Component 4'!P56/1000000,2)</f>
        <v>0</v>
      </c>
      <c r="F13" s="263">
        <f>ROUND('Component 4'!Q56/1000000,2)</f>
        <v>0</v>
      </c>
      <c r="G13" s="263">
        <f>ROUND('Component 4'!R56/1000000,2)</f>
        <v>0</v>
      </c>
      <c r="H13" s="357">
        <f>ROUND('Component 4'!S56/1000000,2)</f>
        <v>0</v>
      </c>
      <c r="I13" s="263">
        <f>ROUND('Component 4'!T56/1000000,2)</f>
        <v>0</v>
      </c>
    </row>
    <row r="14" spans="1:10" ht="15" x14ac:dyDescent="0.25">
      <c r="A14" s="369"/>
      <c r="B14" s="295" t="str">
        <f t="shared" si="0"/>
        <v>[insert name that relates to costing tab Component 5]</v>
      </c>
      <c r="C14" s="296">
        <f>ROUND('Component 5'!N56/1000000,2)</f>
        <v>0</v>
      </c>
      <c r="D14" s="296">
        <f>ROUND('Component 5'!O56/1000000,2)</f>
        <v>0</v>
      </c>
      <c r="E14" s="296">
        <f>ROUND('Component 5'!P56/1000000,2)</f>
        <v>0</v>
      </c>
      <c r="F14" s="296">
        <f>ROUND('Component 5'!Q56/1000000,2)</f>
        <v>0</v>
      </c>
      <c r="G14" s="296">
        <f>ROUND('Component 5'!R56/1000000,2)</f>
        <v>0</v>
      </c>
      <c r="H14" s="358">
        <f>ROUND('Component 5'!S56/1000000,2)</f>
        <v>0</v>
      </c>
      <c r="I14" s="296">
        <f>ROUND('Component 5'!T56/1000000,2)</f>
        <v>0</v>
      </c>
    </row>
    <row r="15" spans="1:10" ht="15" x14ac:dyDescent="0.25">
      <c r="A15" s="367" t="s">
        <v>10</v>
      </c>
      <c r="B15" s="294" t="str">
        <f>B2</f>
        <v>[insert name that relates to costing tab Component 1]</v>
      </c>
      <c r="C15" s="263">
        <f>('Component 1'!N57/1000000)</f>
        <v>0</v>
      </c>
      <c r="D15" s="263">
        <f>('Component 1'!O57/1000000)</f>
        <v>0</v>
      </c>
      <c r="E15" s="263">
        <f>('Component 1'!P57/1000000)</f>
        <v>0</v>
      </c>
      <c r="F15" s="263">
        <f>('Component 1'!Q57/1000000)</f>
        <v>0</v>
      </c>
      <c r="G15" s="263">
        <f>('Component 1'!R57/1000000)</f>
        <v>0</v>
      </c>
      <c r="H15" s="357">
        <f>('Component 1'!S57/1000000)</f>
        <v>0</v>
      </c>
      <c r="I15" s="263">
        <f>('Component 1'!T57/1000000)</f>
        <v>0</v>
      </c>
    </row>
    <row r="16" spans="1:10" ht="15" x14ac:dyDescent="0.25">
      <c r="A16" s="368"/>
      <c r="B16" s="294" t="str">
        <f t="shared" ref="B16:B19" si="1">B3</f>
        <v>[insert name that relates to costing tab Component 2]</v>
      </c>
      <c r="C16" s="263">
        <f>('Component 2'!N57/1000000)</f>
        <v>0</v>
      </c>
      <c r="D16" s="263">
        <f>('Component 2'!O57/1000000)</f>
        <v>0</v>
      </c>
      <c r="E16" s="263">
        <f>('Component 2'!P57/1000000)</f>
        <v>0</v>
      </c>
      <c r="F16" s="263">
        <f>('Component 2'!Q57/1000000)</f>
        <v>0</v>
      </c>
      <c r="G16" s="263">
        <f>('Component 2'!R57/1000000)</f>
        <v>0</v>
      </c>
      <c r="H16" s="357">
        <f>('Component 2'!S57/1000000)</f>
        <v>0</v>
      </c>
      <c r="I16" s="263">
        <f>('Component 2'!T57/1000000)</f>
        <v>0</v>
      </c>
    </row>
    <row r="17" spans="1:11" ht="15" x14ac:dyDescent="0.25">
      <c r="A17" s="368"/>
      <c r="B17" s="294" t="str">
        <f t="shared" si="1"/>
        <v>[insert name that relates to costing tab Component 3]</v>
      </c>
      <c r="C17" s="263">
        <f>('Component 3'!N57/1000000)</f>
        <v>0</v>
      </c>
      <c r="D17" s="263">
        <f>('Component 3'!O57/1000000)</f>
        <v>0</v>
      </c>
      <c r="E17" s="263">
        <f>('Component 3'!P57/1000000)</f>
        <v>0</v>
      </c>
      <c r="F17" s="263">
        <f>('Component 3'!Q57/1000000)</f>
        <v>0</v>
      </c>
      <c r="G17" s="263">
        <f>('Component 3'!R57/1000000)</f>
        <v>0</v>
      </c>
      <c r="H17" s="357">
        <f>('Component 3'!S57/1000000)</f>
        <v>0</v>
      </c>
      <c r="I17" s="263">
        <f>('Component 3'!T57/1000000)</f>
        <v>0</v>
      </c>
    </row>
    <row r="18" spans="1:11" ht="15" x14ac:dyDescent="0.25">
      <c r="A18" s="368"/>
      <c r="B18" s="294" t="str">
        <f t="shared" si="1"/>
        <v>[insert name that relates to costing tab Component 4]</v>
      </c>
      <c r="C18" s="263">
        <f>('Component 4'!N57/1000000)</f>
        <v>0</v>
      </c>
      <c r="D18" s="263">
        <f>('Component 4'!O57/1000000)</f>
        <v>0</v>
      </c>
      <c r="E18" s="263">
        <f>('Component 4'!P57/1000000)</f>
        <v>0</v>
      </c>
      <c r="F18" s="263">
        <f>('Component 4'!Q57/1000000)</f>
        <v>0</v>
      </c>
      <c r="G18" s="263">
        <f>('Component 4'!R57/1000000)</f>
        <v>0</v>
      </c>
      <c r="H18" s="357">
        <f>('Component 4'!S57/1000000)</f>
        <v>0</v>
      </c>
      <c r="I18" s="263">
        <f>('Component 4'!T57/1000000)</f>
        <v>0</v>
      </c>
    </row>
    <row r="19" spans="1:11" ht="15.75" thickBot="1" x14ac:dyDescent="0.3">
      <c r="A19" s="370"/>
      <c r="B19" s="294" t="str">
        <f t="shared" si="1"/>
        <v>[insert name that relates to costing tab Component 5]</v>
      </c>
      <c r="C19" s="263">
        <f>('Component 5'!N57/1000000)</f>
        <v>0</v>
      </c>
      <c r="D19" s="263">
        <f>('Component 5'!O57/1000000)</f>
        <v>0</v>
      </c>
      <c r="E19" s="263">
        <f>('Component 5'!P57/1000000)</f>
        <v>0</v>
      </c>
      <c r="F19" s="263">
        <f>('Component 5'!Q57/1000000)</f>
        <v>0</v>
      </c>
      <c r="G19" s="263">
        <f>('Component 5'!R57/1000000)</f>
        <v>0</v>
      </c>
      <c r="H19" s="357">
        <f>('Component 5'!S57/1000000)</f>
        <v>0</v>
      </c>
      <c r="I19" s="263">
        <f>('Component 5'!T57/1000000)</f>
        <v>0</v>
      </c>
    </row>
    <row r="20" spans="1:11" ht="26.25" customHeight="1" thickBot="1" x14ac:dyDescent="0.3">
      <c r="A20" s="376" t="s">
        <v>196</v>
      </c>
      <c r="B20" s="376"/>
      <c r="C20" s="260">
        <f>SUM(C10:C19)</f>
        <v>0</v>
      </c>
      <c r="D20" s="260">
        <f t="shared" ref="D20:I20" si="2">SUM(D10:D19)</f>
        <v>0</v>
      </c>
      <c r="E20" s="260">
        <f t="shared" si="2"/>
        <v>0</v>
      </c>
      <c r="F20" s="260">
        <f t="shared" si="2"/>
        <v>0</v>
      </c>
      <c r="G20" s="260">
        <f t="shared" si="2"/>
        <v>0</v>
      </c>
      <c r="H20" s="272">
        <f t="shared" si="2"/>
        <v>0</v>
      </c>
      <c r="I20" s="260">
        <f t="shared" si="2"/>
        <v>0</v>
      </c>
    </row>
    <row r="21" spans="1:11" ht="39.4" customHeight="1" thickTop="1" thickBot="1" x14ac:dyDescent="0.3">
      <c r="A21" s="258" t="s">
        <v>197</v>
      </c>
      <c r="B21" s="258"/>
      <c r="C21" s="258">
        <f>(('Component 1'!N54+'Component 2'!N54+'Component 3'!N54+'Component 4'!N54+'Component 5'!N54)/1000000-C20)</f>
        <v>0</v>
      </c>
      <c r="D21" s="258">
        <f>(('Component 1'!O54+'Component 2'!O54+'Component 3'!O54+'Component 4'!O54+'Component 5'!O54)/1000000-D20)</f>
        <v>0</v>
      </c>
      <c r="E21" s="258">
        <f>(('Component 1'!P54+'Component 2'!P54+'Component 3'!P54+'Component 4'!P54+'Component 5'!P54)/1000000-E20)</f>
        <v>0</v>
      </c>
      <c r="F21" s="258">
        <f>(('Component 1'!Q54+'Component 2'!Q54+'Component 3'!Q54+'Component 4'!Q54+'Component 5'!Q54)/1000000-F20)</f>
        <v>0</v>
      </c>
      <c r="G21" s="258">
        <f>(('Component 1'!R54+'Component 2'!R54+'Component 3'!R54+'Component 4'!R54+'Component 5'!R54)/1000000-G20)</f>
        <v>0</v>
      </c>
      <c r="H21" s="258">
        <f>(('Component 1'!S54+'Component 2'!S54+'Component 3'!S54+'Component 4'!S54+'Component 5'!S54)/1000000-H20)</f>
        <v>0</v>
      </c>
      <c r="I21" s="258">
        <f>(('Component 1'!T54+'Component 2'!T54+'Component 3'!T54+'Component 4'!T54+'Component 5'!T54)/1000000-I20)</f>
        <v>0</v>
      </c>
      <c r="J21" s="287" t="s">
        <v>198</v>
      </c>
    </row>
    <row r="23" spans="1:11" ht="27.4" customHeight="1" thickBot="1" x14ac:dyDescent="0.3">
      <c r="A23" s="362" t="s">
        <v>187</v>
      </c>
      <c r="B23" s="362"/>
      <c r="C23" s="364"/>
      <c r="D23" s="364"/>
      <c r="E23" s="364"/>
      <c r="F23" s="364"/>
      <c r="G23" s="364"/>
      <c r="H23" s="364"/>
      <c r="I23" s="364"/>
      <c r="K23" s="257"/>
    </row>
    <row r="24" spans="1:11" ht="25.5" x14ac:dyDescent="0.25">
      <c r="A24" s="268" t="s">
        <v>1</v>
      </c>
      <c r="B24" s="268"/>
      <c r="C24" s="269" t="s">
        <v>2</v>
      </c>
      <c r="D24" s="269" t="s">
        <v>3</v>
      </c>
      <c r="E24" s="269" t="s">
        <v>4</v>
      </c>
      <c r="F24" s="269" t="s">
        <v>5</v>
      </c>
      <c r="G24" s="269" t="s">
        <v>6</v>
      </c>
      <c r="H24" s="269" t="s">
        <v>191</v>
      </c>
      <c r="I24" s="269" t="s">
        <v>8</v>
      </c>
    </row>
    <row r="25" spans="1:11" ht="15" x14ac:dyDescent="0.25">
      <c r="A25" s="276" t="s">
        <v>0</v>
      </c>
      <c r="B25" s="276"/>
      <c r="C25" s="277"/>
      <c r="D25" s="277"/>
      <c r="E25" s="277"/>
      <c r="F25" s="277"/>
      <c r="G25" s="277"/>
      <c r="H25" s="277"/>
      <c r="I25" s="277"/>
    </row>
    <row r="26" spans="1:11" ht="14.25" customHeight="1" x14ac:dyDescent="0.25">
      <c r="A26" s="273" t="s">
        <v>9</v>
      </c>
      <c r="B26" s="273"/>
      <c r="C26" s="261"/>
      <c r="D26" s="261"/>
      <c r="E26" s="261"/>
      <c r="F26" s="261"/>
      <c r="H26" s="261"/>
      <c r="I26" s="261"/>
    </row>
    <row r="27" spans="1:11" ht="15" x14ac:dyDescent="0.25">
      <c r="A27" s="367" t="s">
        <v>11</v>
      </c>
      <c r="B27" s="321" t="str">
        <f>B2</f>
        <v>[insert name that relates to costing tab Component 1]</v>
      </c>
      <c r="C27" s="303">
        <f>'Component 1'!D105/1000000</f>
        <v>0</v>
      </c>
      <c r="D27" s="303">
        <f>'Component 1'!E105/1000000</f>
        <v>0</v>
      </c>
      <c r="E27" s="303">
        <f>'Component 1'!F105/1000000</f>
        <v>0</v>
      </c>
      <c r="F27" s="303">
        <f>'Component 1'!G105/1000000</f>
        <v>0</v>
      </c>
      <c r="G27" s="303">
        <f>'Component 1'!H105/1000000</f>
        <v>0</v>
      </c>
      <c r="H27" s="304">
        <f>'Component 1'!I105/1000000</f>
        <v>0</v>
      </c>
      <c r="I27" s="303">
        <f>'Component 1'!J105/1000000</f>
        <v>0</v>
      </c>
    </row>
    <row r="28" spans="1:11" ht="15" x14ac:dyDescent="0.25">
      <c r="A28" s="368"/>
      <c r="B28" s="294" t="str">
        <f>B3</f>
        <v>[insert name that relates to costing tab Component 2]</v>
      </c>
      <c r="C28" s="263">
        <f>'Component 2'!D105/1000000</f>
        <v>0</v>
      </c>
      <c r="D28" s="263">
        <f>'Component 2'!E105/1000000</f>
        <v>0</v>
      </c>
      <c r="E28" s="263">
        <f>'Component 2'!F105/1000000</f>
        <v>0</v>
      </c>
      <c r="F28" s="263">
        <f>'Component 2'!G105/1000000</f>
        <v>0</v>
      </c>
      <c r="G28" s="263">
        <f>'Component 2'!H105/1000000</f>
        <v>0</v>
      </c>
      <c r="H28" s="293">
        <f>'Component 2'!I105/1000000</f>
        <v>0</v>
      </c>
      <c r="I28" s="263">
        <f>'Component 2'!J105/1000000</f>
        <v>0</v>
      </c>
    </row>
    <row r="29" spans="1:11" ht="15" x14ac:dyDescent="0.25">
      <c r="A29" s="368"/>
      <c r="B29" s="294" t="str">
        <f>B4</f>
        <v>[insert name that relates to costing tab Component 3]</v>
      </c>
      <c r="C29" s="263">
        <f>'Component 3'!D105/1000000</f>
        <v>0</v>
      </c>
      <c r="D29" s="263">
        <f>'Component 3'!E105/1000000</f>
        <v>0</v>
      </c>
      <c r="E29" s="263">
        <f>'Component 3'!F105/1000000</f>
        <v>0</v>
      </c>
      <c r="F29" s="263">
        <f>'Component 3'!G105/1000000</f>
        <v>0</v>
      </c>
      <c r="G29" s="263">
        <f>'Component 3'!H105/1000000</f>
        <v>0</v>
      </c>
      <c r="H29" s="293">
        <f>'Component 3'!I105/1000000</f>
        <v>0</v>
      </c>
      <c r="I29" s="263">
        <f>'Component 3'!J105/1000000</f>
        <v>0</v>
      </c>
    </row>
    <row r="30" spans="1:11" ht="15" x14ac:dyDescent="0.25">
      <c r="A30" s="368"/>
      <c r="B30" s="294" t="str">
        <f>B5</f>
        <v>[insert name that relates to costing tab Component 4]</v>
      </c>
      <c r="C30" s="263">
        <f>'Component 4'!D105/1000000</f>
        <v>0</v>
      </c>
      <c r="D30" s="263">
        <f>'Component 4'!E105/1000000</f>
        <v>0</v>
      </c>
      <c r="E30" s="263">
        <f>'Component 4'!F105/1000000</f>
        <v>0</v>
      </c>
      <c r="F30" s="263">
        <f>'Component 4'!G105/1000000</f>
        <v>0</v>
      </c>
      <c r="G30" s="263">
        <f>'Component 4'!H105/1000000</f>
        <v>0</v>
      </c>
      <c r="H30" s="293">
        <f>'Component 4'!I105/1000000</f>
        <v>0</v>
      </c>
      <c r="I30" s="263">
        <f>'Component 4'!J105/1000000</f>
        <v>0</v>
      </c>
    </row>
    <row r="31" spans="1:11" ht="15" x14ac:dyDescent="0.25">
      <c r="A31" s="369"/>
      <c r="B31" s="295" t="str">
        <f>B6</f>
        <v>[insert name that relates to costing tab Component 5]</v>
      </c>
      <c r="C31" s="296">
        <f>'Component 5'!D105/1000000</f>
        <v>0</v>
      </c>
      <c r="D31" s="296">
        <f>'Component 5'!E105/1000000</f>
        <v>0</v>
      </c>
      <c r="E31" s="296">
        <f>'Component 5'!F105/1000000</f>
        <v>0</v>
      </c>
      <c r="F31" s="296">
        <f>'Component 5'!G105/1000000</f>
        <v>0</v>
      </c>
      <c r="G31" s="296">
        <f>'Component 5'!H105/1000000</f>
        <v>0</v>
      </c>
      <c r="H31" s="301">
        <f>'Component 5'!I105/1000000</f>
        <v>0</v>
      </c>
      <c r="I31" s="296">
        <f>'Component 5'!J105/1000000</f>
        <v>0</v>
      </c>
    </row>
    <row r="32" spans="1:11" ht="15" x14ac:dyDescent="0.25">
      <c r="A32" s="371" t="s">
        <v>12</v>
      </c>
      <c r="B32" s="321" t="str">
        <f>B2</f>
        <v>[insert name that relates to costing tab Component 1]</v>
      </c>
      <c r="C32" s="263">
        <f>'Component 1'!D106/1000000</f>
        <v>0</v>
      </c>
      <c r="D32" s="263">
        <f>'Component 1'!E106/1000000</f>
        <v>0</v>
      </c>
      <c r="E32" s="263">
        <f>'Component 1'!F106/1000000</f>
        <v>0</v>
      </c>
      <c r="F32" s="263">
        <f>'Component 1'!G106/1000000</f>
        <v>0</v>
      </c>
      <c r="G32" s="263">
        <f>'Component 1'!H106/1000000</f>
        <v>0</v>
      </c>
      <c r="H32" s="293">
        <f>'Component 1'!I106/1000000</f>
        <v>0</v>
      </c>
      <c r="I32" s="263">
        <f>'Component 1'!J106/1000000</f>
        <v>0</v>
      </c>
    </row>
    <row r="33" spans="1:9" ht="15" x14ac:dyDescent="0.25">
      <c r="A33" s="372"/>
      <c r="B33" s="294" t="str">
        <f>B3</f>
        <v>[insert name that relates to costing tab Component 2]</v>
      </c>
      <c r="C33" s="263">
        <f>'Component 2'!D106/1000000</f>
        <v>0</v>
      </c>
      <c r="D33" s="263">
        <f>'Component 2'!E106/1000000</f>
        <v>0</v>
      </c>
      <c r="E33" s="263">
        <f>'Component 2'!F106/1000000</f>
        <v>0</v>
      </c>
      <c r="F33" s="263">
        <f>'Component 2'!G106/1000000</f>
        <v>0</v>
      </c>
      <c r="G33" s="263">
        <f>'Component 2'!H106/1000000</f>
        <v>0</v>
      </c>
      <c r="H33" s="293">
        <f>'Component 2'!I106/1000000</f>
        <v>0</v>
      </c>
      <c r="I33" s="263">
        <f>'Component 2'!J106/1000000</f>
        <v>0</v>
      </c>
    </row>
    <row r="34" spans="1:9" ht="15" x14ac:dyDescent="0.25">
      <c r="A34" s="372"/>
      <c r="B34" s="294" t="str">
        <f>B4</f>
        <v>[insert name that relates to costing tab Component 3]</v>
      </c>
      <c r="C34" s="263">
        <f>'Component 3'!D106/1000000</f>
        <v>0</v>
      </c>
      <c r="D34" s="263">
        <f>'Component 3'!E106/1000000</f>
        <v>0</v>
      </c>
      <c r="E34" s="263">
        <f>'Component 3'!F106/1000000</f>
        <v>0</v>
      </c>
      <c r="F34" s="263">
        <f>'Component 3'!G106/1000000</f>
        <v>0</v>
      </c>
      <c r="G34" s="263">
        <f>'Component 3'!H106/1000000</f>
        <v>0</v>
      </c>
      <c r="H34" s="293">
        <f>'Component 3'!I106/1000000</f>
        <v>0</v>
      </c>
      <c r="I34" s="263">
        <f>'Component 3'!J106/1000000</f>
        <v>0</v>
      </c>
    </row>
    <row r="35" spans="1:9" ht="15" x14ac:dyDescent="0.25">
      <c r="A35" s="372"/>
      <c r="B35" s="294" t="str">
        <f>B5</f>
        <v>[insert name that relates to costing tab Component 4]</v>
      </c>
      <c r="C35" s="263">
        <f>'Component 4'!D106/1000000</f>
        <v>0</v>
      </c>
      <c r="D35" s="263">
        <f>'Component 4'!E106/1000000</f>
        <v>0</v>
      </c>
      <c r="E35" s="263">
        <f>'Component 4'!F106/1000000</f>
        <v>0</v>
      </c>
      <c r="F35" s="263">
        <f>'Component 4'!G106/1000000</f>
        <v>0</v>
      </c>
      <c r="G35" s="263">
        <f>'Component 4'!H106/1000000</f>
        <v>0</v>
      </c>
      <c r="H35" s="293">
        <f>'Component 4'!I106/1000000</f>
        <v>0</v>
      </c>
      <c r="I35" s="263">
        <f>'Component 4'!J106/1000000</f>
        <v>0</v>
      </c>
    </row>
    <row r="36" spans="1:9" ht="15" x14ac:dyDescent="0.25">
      <c r="A36" s="373"/>
      <c r="B36" s="295" t="str">
        <f>B6</f>
        <v>[insert name that relates to costing tab Component 5]</v>
      </c>
      <c r="C36" s="296">
        <f>'Component 5'!D106/1000000</f>
        <v>0</v>
      </c>
      <c r="D36" s="296">
        <f>'Component 5'!E106/1000000</f>
        <v>0</v>
      </c>
      <c r="E36" s="296">
        <f>'Component 5'!F106/1000000</f>
        <v>0</v>
      </c>
      <c r="F36" s="296">
        <f>'Component 5'!G106/1000000</f>
        <v>0</v>
      </c>
      <c r="G36" s="296">
        <f>'Component 5'!H106/1000000</f>
        <v>0</v>
      </c>
      <c r="H36" s="301">
        <f>'Component 5'!I106/1000000</f>
        <v>0</v>
      </c>
      <c r="I36" s="296">
        <f>'Component 5'!J106/1000000</f>
        <v>0</v>
      </c>
    </row>
    <row r="37" spans="1:9" ht="15" x14ac:dyDescent="0.25">
      <c r="A37" s="371" t="s">
        <v>13</v>
      </c>
      <c r="B37" s="321" t="str">
        <f>B2</f>
        <v>[insert name that relates to costing tab Component 1]</v>
      </c>
      <c r="C37" s="263">
        <f>'Component 1'!D107/1000000</f>
        <v>0</v>
      </c>
      <c r="D37" s="263">
        <f>'Component 1'!E107/1000000</f>
        <v>0</v>
      </c>
      <c r="E37" s="263">
        <f>'Component 1'!F107/1000000</f>
        <v>0</v>
      </c>
      <c r="F37" s="263">
        <f>'Component 1'!G107/1000000</f>
        <v>0</v>
      </c>
      <c r="G37" s="263">
        <f>'Component 1'!H107/1000000</f>
        <v>0</v>
      </c>
      <c r="H37" s="293">
        <f>'Component 1'!I107/1000000</f>
        <v>0</v>
      </c>
      <c r="I37" s="263">
        <f>'Component 1'!J107/1000000</f>
        <v>0</v>
      </c>
    </row>
    <row r="38" spans="1:9" ht="15" x14ac:dyDescent="0.25">
      <c r="A38" s="372"/>
      <c r="B38" s="294" t="str">
        <f>B3</f>
        <v>[insert name that relates to costing tab Component 2]</v>
      </c>
      <c r="C38" s="263">
        <f>'Component 2'!D107/1000000</f>
        <v>0</v>
      </c>
      <c r="D38" s="263">
        <f>'Component 2'!E107/1000000</f>
        <v>0</v>
      </c>
      <c r="E38" s="263">
        <f>'Component 2'!F107/1000000</f>
        <v>0</v>
      </c>
      <c r="F38" s="263">
        <f>'Component 2'!G107/1000000</f>
        <v>0</v>
      </c>
      <c r="G38" s="263">
        <f>'Component 2'!H107/1000000</f>
        <v>0</v>
      </c>
      <c r="H38" s="293">
        <f>'Component 2'!I107/1000000</f>
        <v>0</v>
      </c>
      <c r="I38" s="263">
        <f>'Component 2'!J107/1000000</f>
        <v>0</v>
      </c>
    </row>
    <row r="39" spans="1:9" ht="15" x14ac:dyDescent="0.25">
      <c r="A39" s="372"/>
      <c r="B39" s="294" t="str">
        <f>B4</f>
        <v>[insert name that relates to costing tab Component 3]</v>
      </c>
      <c r="C39" s="263">
        <f>'Component 3'!D107/1000000</f>
        <v>0</v>
      </c>
      <c r="D39" s="263">
        <f>'Component 3'!E107/1000000</f>
        <v>0</v>
      </c>
      <c r="E39" s="263">
        <f>'Component 3'!F107/1000000</f>
        <v>0</v>
      </c>
      <c r="F39" s="263">
        <f>'Component 3'!G107/1000000</f>
        <v>0</v>
      </c>
      <c r="G39" s="263">
        <f>'Component 3'!H107/1000000</f>
        <v>0</v>
      </c>
      <c r="H39" s="293">
        <f>'Component 3'!I107/1000000</f>
        <v>0</v>
      </c>
      <c r="I39" s="263">
        <f>'Component 3'!J107/1000000</f>
        <v>0</v>
      </c>
    </row>
    <row r="40" spans="1:9" ht="15" x14ac:dyDescent="0.25">
      <c r="A40" s="372"/>
      <c r="B40" s="294" t="str">
        <f>B5</f>
        <v>[insert name that relates to costing tab Component 4]</v>
      </c>
      <c r="C40" s="263">
        <f>'Component 4'!D107/1000000</f>
        <v>0</v>
      </c>
      <c r="D40" s="263">
        <f>'Component 4'!E107/1000000</f>
        <v>0</v>
      </c>
      <c r="E40" s="263">
        <f>'Component 4'!F107/1000000</f>
        <v>0</v>
      </c>
      <c r="F40" s="263">
        <f>'Component 4'!G107/1000000</f>
        <v>0</v>
      </c>
      <c r="G40" s="263">
        <f>'Component 4'!H107/1000000</f>
        <v>0</v>
      </c>
      <c r="H40" s="293">
        <f>'Component 4'!I107/1000000</f>
        <v>0</v>
      </c>
      <c r="I40" s="263">
        <f>'Component 4'!J107/1000000</f>
        <v>0</v>
      </c>
    </row>
    <row r="41" spans="1:9" ht="15.75" thickBot="1" x14ac:dyDescent="0.3">
      <c r="A41" s="374"/>
      <c r="B41" s="295" t="str">
        <f>B6</f>
        <v>[insert name that relates to costing tab Component 5]</v>
      </c>
      <c r="C41" s="296">
        <f>'Component 5'!D107/1000000</f>
        <v>0</v>
      </c>
      <c r="D41" s="296">
        <f>'Component 5'!E107/1000000</f>
        <v>0</v>
      </c>
      <c r="E41" s="296">
        <f>'Component 5'!F107/1000000</f>
        <v>0</v>
      </c>
      <c r="F41" s="296">
        <f>'Component 5'!G107/1000000</f>
        <v>0</v>
      </c>
      <c r="G41" s="296">
        <f>'Component 5'!H107/1000000</f>
        <v>0</v>
      </c>
      <c r="H41" s="301">
        <f>'Component 5'!I107/1000000</f>
        <v>0</v>
      </c>
      <c r="I41" s="296">
        <f>'Component 5'!J107/1000000</f>
        <v>0</v>
      </c>
    </row>
    <row r="42" spans="1:9" ht="15.75" thickBot="1" x14ac:dyDescent="0.3">
      <c r="A42" s="259" t="str">
        <f>'Component 1'!C108</f>
        <v>Total Staffing costs</v>
      </c>
      <c r="B42" s="259"/>
      <c r="C42" s="260">
        <f>SUM(C27:C41)</f>
        <v>0</v>
      </c>
      <c r="D42" s="260">
        <f t="shared" ref="D42:I42" si="3">SUM(D27:D41)</f>
        <v>0</v>
      </c>
      <c r="E42" s="260">
        <f t="shared" si="3"/>
        <v>0</v>
      </c>
      <c r="F42" s="260">
        <f t="shared" si="3"/>
        <v>0</v>
      </c>
      <c r="G42" s="260">
        <f t="shared" si="3"/>
        <v>0</v>
      </c>
      <c r="H42" s="272">
        <f t="shared" si="3"/>
        <v>0</v>
      </c>
      <c r="I42" s="260">
        <f t="shared" si="3"/>
        <v>0</v>
      </c>
    </row>
    <row r="43" spans="1:9" ht="15.75" thickTop="1" x14ac:dyDescent="0.25">
      <c r="A43" s="375" t="s">
        <v>15</v>
      </c>
      <c r="B43" s="321" t="str">
        <f>B2</f>
        <v>[insert name that relates to costing tab Component 1]</v>
      </c>
      <c r="C43" s="263">
        <f>'Component 1'!D109/1000000</f>
        <v>0</v>
      </c>
      <c r="D43" s="263">
        <f>'Component 1'!E109/1000000</f>
        <v>0</v>
      </c>
      <c r="E43" s="263">
        <f>'Component 1'!F109/1000000</f>
        <v>0</v>
      </c>
      <c r="F43" s="263">
        <f>'Component 1'!G109/1000000</f>
        <v>0</v>
      </c>
      <c r="G43" s="263">
        <f>'Component 1'!H109/1000000</f>
        <v>0</v>
      </c>
      <c r="H43" s="293">
        <f>'Component 1'!I109/1000000</f>
        <v>0</v>
      </c>
      <c r="I43" s="263">
        <f>'Component 1'!J109/1000000</f>
        <v>0</v>
      </c>
    </row>
    <row r="44" spans="1:9" ht="15" x14ac:dyDescent="0.25">
      <c r="A44" s="372"/>
      <c r="B44" s="294" t="str">
        <f>B3</f>
        <v>[insert name that relates to costing tab Component 2]</v>
      </c>
      <c r="C44" s="263">
        <f>'Component 2'!D109/1000000</f>
        <v>0</v>
      </c>
      <c r="D44" s="263">
        <f>'Component 2'!E109/1000000</f>
        <v>0</v>
      </c>
      <c r="E44" s="263">
        <f>'Component 2'!F109/1000000</f>
        <v>0</v>
      </c>
      <c r="F44" s="263">
        <f>'Component 2'!G109/1000000</f>
        <v>0</v>
      </c>
      <c r="G44" s="263">
        <f>'Component 2'!H109/1000000</f>
        <v>0</v>
      </c>
      <c r="H44" s="293">
        <f>'Component 2'!I109/1000000</f>
        <v>0</v>
      </c>
      <c r="I44" s="263">
        <f>'Component 2'!J109/1000000</f>
        <v>0</v>
      </c>
    </row>
    <row r="45" spans="1:9" ht="15" x14ac:dyDescent="0.25">
      <c r="A45" s="372"/>
      <c r="B45" s="294" t="str">
        <f>B4</f>
        <v>[insert name that relates to costing tab Component 3]</v>
      </c>
      <c r="C45" s="263">
        <f>'Component 3'!D109/1000000</f>
        <v>0</v>
      </c>
      <c r="D45" s="263">
        <f>'Component 3'!E109/1000000</f>
        <v>0</v>
      </c>
      <c r="E45" s="263">
        <f>'Component 3'!F109/1000000</f>
        <v>0</v>
      </c>
      <c r="F45" s="263">
        <f>'Component 3'!G109/1000000</f>
        <v>0</v>
      </c>
      <c r="G45" s="263">
        <f>'Component 3'!H109/1000000</f>
        <v>0</v>
      </c>
      <c r="H45" s="293">
        <f>'Component 3'!I109/1000000</f>
        <v>0</v>
      </c>
      <c r="I45" s="263">
        <f>'Component 3'!J109/1000000</f>
        <v>0</v>
      </c>
    </row>
    <row r="46" spans="1:9" ht="15" x14ac:dyDescent="0.25">
      <c r="A46" s="372"/>
      <c r="B46" s="294" t="str">
        <f>B5</f>
        <v>[insert name that relates to costing tab Component 4]</v>
      </c>
      <c r="C46" s="263">
        <f>'Component 4'!D109/1000000</f>
        <v>0</v>
      </c>
      <c r="D46" s="263">
        <f>'Component 4'!E109/1000000</f>
        <v>0</v>
      </c>
      <c r="E46" s="263">
        <f>'Component 4'!F109/1000000</f>
        <v>0</v>
      </c>
      <c r="F46" s="263">
        <f>'Component 4'!G109/1000000</f>
        <v>0</v>
      </c>
      <c r="G46" s="263">
        <f>'Component 4'!H109/1000000</f>
        <v>0</v>
      </c>
      <c r="H46" s="293">
        <f>'Component 4'!I109/1000000</f>
        <v>0</v>
      </c>
      <c r="I46" s="263">
        <f>'Component 4'!J109/1000000</f>
        <v>0</v>
      </c>
    </row>
    <row r="47" spans="1:9" ht="15" x14ac:dyDescent="0.25">
      <c r="A47" s="373"/>
      <c r="B47" s="295" t="str">
        <f>B6</f>
        <v>[insert name that relates to costing tab Component 5]</v>
      </c>
      <c r="C47" s="296">
        <f>'Component 5'!D109/1000000</f>
        <v>0</v>
      </c>
      <c r="D47" s="296">
        <f>'Component 5'!E109/1000000</f>
        <v>0</v>
      </c>
      <c r="E47" s="296">
        <f>'Component 5'!F109/1000000</f>
        <v>0</v>
      </c>
      <c r="F47" s="296">
        <f>'Component 5'!G109/1000000</f>
        <v>0</v>
      </c>
      <c r="G47" s="296">
        <f>'Component 5'!H109/1000000</f>
        <v>0</v>
      </c>
      <c r="H47" s="301">
        <f>'Component 5'!I109/1000000</f>
        <v>0</v>
      </c>
      <c r="I47" s="296">
        <f>'Component 5'!J109/1000000</f>
        <v>0</v>
      </c>
    </row>
    <row r="48" spans="1:9" ht="15" x14ac:dyDescent="0.25">
      <c r="A48" s="274" t="s">
        <v>16</v>
      </c>
      <c r="B48" s="294" t="str">
        <f>B2</f>
        <v>[insert name that relates to costing tab Component 1]</v>
      </c>
      <c r="C48" s="265">
        <f>'Component 1'!D110/1000000</f>
        <v>0</v>
      </c>
      <c r="D48" s="265">
        <f>'Component 1'!E110/1000000</f>
        <v>0</v>
      </c>
      <c r="E48" s="265">
        <f>'Component 1'!F110/1000000</f>
        <v>0</v>
      </c>
      <c r="F48" s="265">
        <f>'Component 1'!G110/1000000</f>
        <v>0</v>
      </c>
      <c r="G48" s="265">
        <f>'Component 1'!H110/1000000</f>
        <v>0</v>
      </c>
      <c r="H48" s="293">
        <f>'Component 1'!I110/1000000</f>
        <v>0</v>
      </c>
      <c r="I48" s="265">
        <f>'Component 1'!J110/1000000</f>
        <v>0</v>
      </c>
    </row>
    <row r="49" spans="1:10" ht="15" x14ac:dyDescent="0.25">
      <c r="A49" s="274"/>
      <c r="B49" s="294" t="str">
        <f>B3</f>
        <v>[insert name that relates to costing tab Component 2]</v>
      </c>
      <c r="C49" s="263">
        <f>'Component 2'!D110/1000000</f>
        <v>0</v>
      </c>
      <c r="D49" s="263">
        <f>'Component 2'!E110/1000000</f>
        <v>0</v>
      </c>
      <c r="E49" s="263">
        <f>'Component 2'!F110/1000000</f>
        <v>0</v>
      </c>
      <c r="F49" s="263">
        <f>'Component 2'!G110/1000000</f>
        <v>0</v>
      </c>
      <c r="G49" s="263">
        <f>'Component 2'!H110/1000000</f>
        <v>0</v>
      </c>
      <c r="H49" s="293">
        <f>'Component 2'!I110/1000000</f>
        <v>0</v>
      </c>
      <c r="I49" s="263">
        <f>'Component 2'!J110/1000000</f>
        <v>0</v>
      </c>
    </row>
    <row r="50" spans="1:10" ht="15" x14ac:dyDescent="0.25">
      <c r="A50" s="274"/>
      <c r="B50" s="294" t="str">
        <f>B4</f>
        <v>[insert name that relates to costing tab Component 3]</v>
      </c>
      <c r="C50" s="263">
        <f>'Component 3'!D110/1000000</f>
        <v>0</v>
      </c>
      <c r="D50" s="263">
        <f>'Component 3'!E110/1000000</f>
        <v>0</v>
      </c>
      <c r="E50" s="263">
        <f>'Component 3'!F110/1000000</f>
        <v>0</v>
      </c>
      <c r="F50" s="263">
        <f>'Component 3'!G110/1000000</f>
        <v>0</v>
      </c>
      <c r="G50" s="263">
        <f>'Component 3'!H110/1000000</f>
        <v>0</v>
      </c>
      <c r="H50" s="293">
        <f>'Component 3'!I110/1000000</f>
        <v>0</v>
      </c>
      <c r="I50" s="263">
        <f>'Component 3'!J110/1000000</f>
        <v>0</v>
      </c>
    </row>
    <row r="51" spans="1:10" ht="15" x14ac:dyDescent="0.25">
      <c r="A51" s="274"/>
      <c r="B51" s="294" t="str">
        <f>B5</f>
        <v>[insert name that relates to costing tab Component 4]</v>
      </c>
      <c r="C51" s="263">
        <f>'Component 4'!D110/1000000</f>
        <v>0</v>
      </c>
      <c r="D51" s="263">
        <f>'Component 4'!E110/1000000</f>
        <v>0</v>
      </c>
      <c r="E51" s="263">
        <f>'Component 4'!F110/1000000</f>
        <v>0</v>
      </c>
      <c r="F51" s="263">
        <f>'Component 4'!G110/1000000</f>
        <v>0</v>
      </c>
      <c r="G51" s="263">
        <f>'Component 4'!H110/1000000</f>
        <v>0</v>
      </c>
      <c r="H51" s="293">
        <f>'Component 4'!I110/1000000</f>
        <v>0</v>
      </c>
      <c r="I51" s="263">
        <f>'Component 4'!J110/1000000</f>
        <v>0</v>
      </c>
    </row>
    <row r="52" spans="1:10" ht="15.75" thickBot="1" x14ac:dyDescent="0.3">
      <c r="A52" s="274"/>
      <c r="B52" s="294" t="str">
        <f>B6</f>
        <v>[insert name that relates to costing tab Component 5]</v>
      </c>
      <c r="C52" s="263">
        <f>'Component 5'!D110/1000000</f>
        <v>0</v>
      </c>
      <c r="D52" s="263">
        <f>'Component 5'!E110/1000000</f>
        <v>0</v>
      </c>
      <c r="E52" s="263">
        <f>'Component 5'!F110/1000000</f>
        <v>0</v>
      </c>
      <c r="F52" s="263">
        <f>'Component 5'!G110/1000000</f>
        <v>0</v>
      </c>
      <c r="G52" s="263">
        <f>'Component 5'!H110/1000000</f>
        <v>0</v>
      </c>
      <c r="H52" s="293">
        <f>'Component 5'!I110/1000000</f>
        <v>0</v>
      </c>
      <c r="I52" s="263">
        <f>'Component 5'!J110/1000000</f>
        <v>0</v>
      </c>
    </row>
    <row r="53" spans="1:10" ht="16.5" customHeight="1" thickBot="1" x14ac:dyDescent="0.3">
      <c r="A53" s="259" t="str">
        <f>'Component 1'!C111</f>
        <v>Gross Total Estimated Output Price</v>
      </c>
      <c r="B53" s="259"/>
      <c r="C53" s="260">
        <f>SUM(C42:C52)</f>
        <v>0</v>
      </c>
      <c r="D53" s="260">
        <f t="shared" ref="D53:H53" si="4">SUM(D42:D52)</f>
        <v>0</v>
      </c>
      <c r="E53" s="260">
        <f t="shared" si="4"/>
        <v>0</v>
      </c>
      <c r="F53" s="260">
        <f t="shared" si="4"/>
        <v>0</v>
      </c>
      <c r="G53" s="260">
        <f t="shared" si="4"/>
        <v>0</v>
      </c>
      <c r="H53" s="272">
        <f t="shared" si="4"/>
        <v>0</v>
      </c>
      <c r="I53" s="260">
        <f>SUM(I42:I52)</f>
        <v>0</v>
      </c>
    </row>
    <row r="54" spans="1:10" ht="16.5" customHeight="1" thickTop="1" x14ac:dyDescent="0.25">
      <c r="A54" s="297"/>
      <c r="B54" s="299" t="s">
        <v>211</v>
      </c>
      <c r="C54" s="298">
        <f t="shared" ref="C54:I54" si="5">(C20+C21)-C53</f>
        <v>0</v>
      </c>
      <c r="D54" s="298">
        <f t="shared" si="5"/>
        <v>0</v>
      </c>
      <c r="E54" s="298">
        <f t="shared" si="5"/>
        <v>0</v>
      </c>
      <c r="F54" s="298">
        <f t="shared" si="5"/>
        <v>0</v>
      </c>
      <c r="G54" s="298">
        <f t="shared" si="5"/>
        <v>0</v>
      </c>
      <c r="H54" s="298">
        <f t="shared" si="5"/>
        <v>0</v>
      </c>
      <c r="I54" s="298">
        <f t="shared" si="5"/>
        <v>0</v>
      </c>
    </row>
    <row r="55" spans="1:10" ht="15" x14ac:dyDescent="0.25">
      <c r="A55" s="273" t="s">
        <v>18</v>
      </c>
      <c r="B55" s="273"/>
      <c r="C55" s="261"/>
      <c r="D55" s="261"/>
      <c r="E55" s="261"/>
      <c r="F55" s="261"/>
      <c r="G55" s="261"/>
      <c r="H55" s="261"/>
      <c r="I55" s="261"/>
    </row>
    <row r="56" spans="1:10" ht="15" customHeight="1" x14ac:dyDescent="0.25">
      <c r="A56" s="371" t="s">
        <v>19</v>
      </c>
      <c r="B56" s="302" t="str">
        <f>B2</f>
        <v>[insert name that relates to costing tab Component 1]</v>
      </c>
      <c r="C56" s="303">
        <f>'Component 1'!D113/1000000</f>
        <v>0</v>
      </c>
      <c r="D56" s="303">
        <f>'Component 1'!E113/1000000</f>
        <v>0</v>
      </c>
      <c r="E56" s="303">
        <f>'Component 1'!F113/1000000</f>
        <v>0</v>
      </c>
      <c r="F56" s="303">
        <f>'Component 1'!G113/1000000</f>
        <v>0</v>
      </c>
      <c r="G56" s="303">
        <f>'Component 1'!H113/1000000</f>
        <v>0</v>
      </c>
      <c r="H56" s="304">
        <f>'Component 1'!I113/1000000</f>
        <v>0</v>
      </c>
      <c r="I56" s="303">
        <f>'Component 1'!J113/1000000</f>
        <v>0</v>
      </c>
    </row>
    <row r="57" spans="1:10" ht="15" customHeight="1" x14ac:dyDescent="0.25">
      <c r="A57" s="372"/>
      <c r="B57" s="294" t="str">
        <f>B3</f>
        <v>[insert name that relates to costing tab Component 2]</v>
      </c>
      <c r="C57" s="263">
        <f>'Component 2'!D113/1000000</f>
        <v>0</v>
      </c>
      <c r="D57" s="263">
        <f>'Component 2'!E113/1000000</f>
        <v>0</v>
      </c>
      <c r="E57" s="263">
        <f>'Component 2'!F113/1000000</f>
        <v>0</v>
      </c>
      <c r="F57" s="263">
        <f>'Component 2'!G113/1000000</f>
        <v>0</v>
      </c>
      <c r="G57" s="263">
        <f>'Component 2'!H113/1000000</f>
        <v>0</v>
      </c>
      <c r="H57" s="293">
        <f>'Component 2'!I113/1000000</f>
        <v>0</v>
      </c>
      <c r="I57" s="263">
        <f>'Component 2'!J113/1000000</f>
        <v>0</v>
      </c>
    </row>
    <row r="58" spans="1:10" ht="15" customHeight="1" x14ac:dyDescent="0.25">
      <c r="A58" s="372"/>
      <c r="B58" s="294" t="str">
        <f>B4</f>
        <v>[insert name that relates to costing tab Component 3]</v>
      </c>
      <c r="C58" s="263">
        <f>'Component 3'!D113/1000000</f>
        <v>0</v>
      </c>
      <c r="D58" s="263">
        <f>'Component 3'!E113/1000000</f>
        <v>0</v>
      </c>
      <c r="E58" s="263">
        <f>'Component 3'!F113/1000000</f>
        <v>0</v>
      </c>
      <c r="F58" s="263">
        <f>'Component 3'!G113/1000000</f>
        <v>0</v>
      </c>
      <c r="G58" s="263">
        <f>'Component 3'!H113/1000000</f>
        <v>0</v>
      </c>
      <c r="H58" s="293">
        <f>'Component 3'!I113/1000000</f>
        <v>0</v>
      </c>
      <c r="I58" s="263">
        <f>'Component 3'!J113/1000000</f>
        <v>0</v>
      </c>
    </row>
    <row r="59" spans="1:10" ht="15" customHeight="1" x14ac:dyDescent="0.25">
      <c r="A59" s="372"/>
      <c r="B59" s="294" t="str">
        <f>B5</f>
        <v>[insert name that relates to costing tab Component 4]</v>
      </c>
      <c r="C59" s="263">
        <f>'Component 4'!D113/1000000</f>
        <v>0</v>
      </c>
      <c r="D59" s="263">
        <f>'Component 4'!E113/1000000</f>
        <v>0</v>
      </c>
      <c r="E59" s="263">
        <f>'Component 4'!F113/1000000</f>
        <v>0</v>
      </c>
      <c r="F59" s="263">
        <f>'Component 4'!G113/1000000</f>
        <v>0</v>
      </c>
      <c r="G59" s="263">
        <f>'Component 4'!H113/1000000</f>
        <v>0</v>
      </c>
      <c r="H59" s="293">
        <f>'Component 4'!I113/1000000</f>
        <v>0</v>
      </c>
      <c r="I59" s="263">
        <f>'Component 4'!J113/1000000</f>
        <v>0</v>
      </c>
    </row>
    <row r="60" spans="1:10" ht="15" customHeight="1" x14ac:dyDescent="0.25">
      <c r="A60" s="373"/>
      <c r="B60" s="295" t="str">
        <f>B6</f>
        <v>[insert name that relates to costing tab Component 5]</v>
      </c>
      <c r="C60" s="296">
        <f>'Component 5'!D113/1000000</f>
        <v>0</v>
      </c>
      <c r="D60" s="296">
        <f>'Component 5'!E113/1000000</f>
        <v>0</v>
      </c>
      <c r="E60" s="296">
        <f>'Component 5'!F113/1000000</f>
        <v>0</v>
      </c>
      <c r="F60" s="296">
        <f>'Component 5'!G113/1000000</f>
        <v>0</v>
      </c>
      <c r="G60" s="296">
        <f>'Component 5'!H113/1000000</f>
        <v>0</v>
      </c>
      <c r="H60" s="301">
        <f>'Component 5'!I113/1000000</f>
        <v>0</v>
      </c>
      <c r="I60" s="296">
        <f>'Component 5'!J113/1000000</f>
        <v>0</v>
      </c>
    </row>
    <row r="61" spans="1:10" ht="15.75" customHeight="1" x14ac:dyDescent="0.25">
      <c r="A61" s="371" t="s">
        <v>190</v>
      </c>
      <c r="B61" s="302" t="str">
        <f>B2</f>
        <v>[insert name that relates to costing tab Component 1]</v>
      </c>
      <c r="C61" s="303">
        <f>'Component 1'!D114/1000000</f>
        <v>0</v>
      </c>
      <c r="D61" s="303">
        <f>'Component 1'!E114/1000000</f>
        <v>0</v>
      </c>
      <c r="E61" s="303">
        <f>'Component 1'!F114/1000000</f>
        <v>0</v>
      </c>
      <c r="F61" s="303">
        <f>'Component 1'!G114/1000000</f>
        <v>0</v>
      </c>
      <c r="G61" s="303">
        <f>'Component 1'!H114/1000000</f>
        <v>0</v>
      </c>
      <c r="H61" s="304">
        <f>'Component 1'!I114/1000000</f>
        <v>0</v>
      </c>
      <c r="I61" s="303">
        <f>'Component 1'!J114/1000000</f>
        <v>0</v>
      </c>
      <c r="J61" s="98" t="s">
        <v>192</v>
      </c>
    </row>
    <row r="62" spans="1:10" ht="15.75" customHeight="1" x14ac:dyDescent="0.25">
      <c r="A62" s="372"/>
      <c r="B62" s="294" t="str">
        <f>B3</f>
        <v>[insert name that relates to costing tab Component 2]</v>
      </c>
      <c r="C62" s="263">
        <f>'Component 2'!D114/1000000</f>
        <v>0</v>
      </c>
      <c r="D62" s="263">
        <f>'Component 2'!E114/1000000</f>
        <v>0</v>
      </c>
      <c r="E62" s="263">
        <f>'Component 2'!F114/1000000</f>
        <v>0</v>
      </c>
      <c r="F62" s="263">
        <f>'Component 2'!G114/1000000</f>
        <v>0</v>
      </c>
      <c r="G62" s="263">
        <f>'Component 2'!H114/1000000</f>
        <v>0</v>
      </c>
      <c r="H62" s="293">
        <f>'Component 2'!I114/1000000</f>
        <v>0</v>
      </c>
      <c r="I62" s="263">
        <f>'Component 2'!J114/1000000</f>
        <v>0</v>
      </c>
    </row>
    <row r="63" spans="1:10" ht="15.75" customHeight="1" x14ac:dyDescent="0.25">
      <c r="A63" s="372"/>
      <c r="B63" s="294" t="str">
        <f>B4</f>
        <v>[insert name that relates to costing tab Component 3]</v>
      </c>
      <c r="C63" s="263">
        <f>'Component 3'!D114/1000000</f>
        <v>0</v>
      </c>
      <c r="D63" s="263">
        <f>'Component 3'!E114/1000000</f>
        <v>0</v>
      </c>
      <c r="E63" s="263">
        <f>'Component 3'!F114/1000000</f>
        <v>0</v>
      </c>
      <c r="F63" s="263">
        <f>'Component 3'!G114/1000000</f>
        <v>0</v>
      </c>
      <c r="G63" s="263">
        <f>'Component 3'!H114/1000000</f>
        <v>0</v>
      </c>
      <c r="H63" s="293">
        <f>'Component 3'!I114/1000000</f>
        <v>0</v>
      </c>
      <c r="I63" s="263">
        <f>'Component 3'!J114/1000000</f>
        <v>0</v>
      </c>
    </row>
    <row r="64" spans="1:10" ht="15.75" customHeight="1" x14ac:dyDescent="0.25">
      <c r="A64" s="372"/>
      <c r="B64" s="294" t="str">
        <f>B5</f>
        <v>[insert name that relates to costing tab Component 4]</v>
      </c>
      <c r="C64" s="263">
        <f>'Component 4'!D114/1000000</f>
        <v>0</v>
      </c>
      <c r="D64" s="263">
        <f>'Component 4'!E114/1000000</f>
        <v>0</v>
      </c>
      <c r="E64" s="263">
        <f>'Component 4'!F114/1000000</f>
        <v>0</v>
      </c>
      <c r="F64" s="263">
        <f>'Component 4'!G114/1000000</f>
        <v>0</v>
      </c>
      <c r="G64" s="263">
        <f>'Component 4'!H114/1000000</f>
        <v>0</v>
      </c>
      <c r="H64" s="293">
        <f>'Component 4'!I114/1000000</f>
        <v>0</v>
      </c>
      <c r="I64" s="263">
        <f>'Component 4'!J114/1000000</f>
        <v>0</v>
      </c>
    </row>
    <row r="65" spans="1:9" ht="15.75" customHeight="1" thickBot="1" x14ac:dyDescent="0.3">
      <c r="A65" s="374"/>
      <c r="B65" s="295" t="str">
        <f>B6</f>
        <v>[insert name that relates to costing tab Component 5]</v>
      </c>
      <c r="C65" s="296">
        <f>'Component 5'!D114/1000000</f>
        <v>0</v>
      </c>
      <c r="D65" s="296">
        <f>'Component 5'!E114/1000000</f>
        <v>0</v>
      </c>
      <c r="E65" s="296">
        <f>'Component 5'!F114/1000000</f>
        <v>0</v>
      </c>
      <c r="F65" s="296">
        <f>'Component 5'!G114/1000000</f>
        <v>0</v>
      </c>
      <c r="G65" s="296">
        <f>'Component 5'!H114/1000000</f>
        <v>0</v>
      </c>
      <c r="H65" s="301">
        <f>'Component 5'!I114/1000000</f>
        <v>0</v>
      </c>
      <c r="I65" s="296">
        <f>'Component 5'!J114/1000000</f>
        <v>0</v>
      </c>
    </row>
    <row r="66" spans="1:9" ht="16.5" customHeight="1" thickBot="1" x14ac:dyDescent="0.3">
      <c r="A66" s="259" t="str">
        <f>'Component 1'!C115</f>
        <v>Total offsets and reprioritisations</v>
      </c>
      <c r="B66" s="259"/>
      <c r="C66" s="260">
        <f>SUM(C56:C65)</f>
        <v>0</v>
      </c>
      <c r="D66" s="260">
        <f t="shared" ref="D66:I66" si="6">SUM(D56:D65)</f>
        <v>0</v>
      </c>
      <c r="E66" s="260">
        <f>SUM(E56:E65)</f>
        <v>0</v>
      </c>
      <c r="F66" s="260">
        <f t="shared" si="6"/>
        <v>0</v>
      </c>
      <c r="G66" s="260">
        <f t="shared" si="6"/>
        <v>0</v>
      </c>
      <c r="H66" s="272">
        <f t="shared" si="6"/>
        <v>0</v>
      </c>
      <c r="I66" s="260">
        <f t="shared" si="6"/>
        <v>0</v>
      </c>
    </row>
    <row r="67" spans="1:9" ht="16.5" customHeight="1" thickTop="1" thickBot="1" x14ac:dyDescent="0.3">
      <c r="A67" s="279" t="str">
        <f>'Component 1'!C116</f>
        <v>Net Total Estimated Output Price</v>
      </c>
      <c r="B67" s="279"/>
      <c r="C67" s="280">
        <f>C53-C66</f>
        <v>0</v>
      </c>
      <c r="D67" s="280">
        <f t="shared" ref="D67:I67" si="7">D53-D66</f>
        <v>0</v>
      </c>
      <c r="E67" s="280">
        <f>E53-E66</f>
        <v>0</v>
      </c>
      <c r="F67" s="280">
        <f t="shared" si="7"/>
        <v>0</v>
      </c>
      <c r="G67" s="280">
        <f t="shared" si="7"/>
        <v>0</v>
      </c>
      <c r="H67" s="280">
        <f t="shared" si="7"/>
        <v>0</v>
      </c>
      <c r="I67" s="280">
        <f t="shared" si="7"/>
        <v>0</v>
      </c>
    </row>
    <row r="68" spans="1:9" ht="16.5" customHeight="1" thickTop="1" x14ac:dyDescent="0.25">
      <c r="A68" s="276" t="s">
        <v>189</v>
      </c>
      <c r="B68" s="276"/>
      <c r="C68" s="277"/>
      <c r="D68" s="277"/>
      <c r="E68" s="277"/>
      <c r="F68" s="277"/>
      <c r="G68" s="277"/>
      <c r="H68" s="277"/>
      <c r="I68" s="277"/>
    </row>
    <row r="69" spans="1:9" ht="16.5" customHeight="1" x14ac:dyDescent="0.25">
      <c r="A69" s="372" t="s">
        <v>86</v>
      </c>
      <c r="B69" s="302" t="str">
        <f>B2</f>
        <v>[insert name that relates to costing tab Component 1]</v>
      </c>
      <c r="C69" s="303">
        <f>'Component 1'!N89/1000000</f>
        <v>0</v>
      </c>
      <c r="D69" s="303">
        <f>'Component 1'!O89/1000000</f>
        <v>0</v>
      </c>
      <c r="E69" s="303">
        <f>'Component 1'!P89/1000000</f>
        <v>0</v>
      </c>
      <c r="F69" s="303">
        <f>'Component 1'!Q89/1000000</f>
        <v>0</v>
      </c>
      <c r="G69" s="303">
        <f>'Component 1'!R89/1000000</f>
        <v>0</v>
      </c>
      <c r="H69" s="304">
        <f>'Component 1'!$W$89/1000000</f>
        <v>0</v>
      </c>
      <c r="I69" s="303" t="s">
        <v>169</v>
      </c>
    </row>
    <row r="70" spans="1:9" ht="16.5" customHeight="1" x14ac:dyDescent="0.25">
      <c r="A70" s="372"/>
      <c r="B70" s="294" t="str">
        <f>B3</f>
        <v>[insert name that relates to costing tab Component 2]</v>
      </c>
      <c r="C70" s="263">
        <f>'Component 2'!N89/1000000</f>
        <v>0</v>
      </c>
      <c r="D70" s="263">
        <f>'Component 2'!O89/1000000</f>
        <v>0</v>
      </c>
      <c r="E70" s="263">
        <f>'Component 2'!P89/1000000</f>
        <v>0</v>
      </c>
      <c r="F70" s="263">
        <f>'Component 2'!Q89/1000000</f>
        <v>0</v>
      </c>
      <c r="G70" s="263">
        <f>'Component 2'!R89/1000000</f>
        <v>0</v>
      </c>
      <c r="H70" s="293">
        <f>'Component 2'!$W$89/1000000</f>
        <v>0</v>
      </c>
      <c r="I70" s="263" t="s">
        <v>169</v>
      </c>
    </row>
    <row r="71" spans="1:9" ht="16.5" customHeight="1" x14ac:dyDescent="0.25">
      <c r="A71" s="372"/>
      <c r="B71" s="294" t="str">
        <f>B4</f>
        <v>[insert name that relates to costing tab Component 3]</v>
      </c>
      <c r="C71" s="263">
        <f>'Component 3'!N89/1000000</f>
        <v>0</v>
      </c>
      <c r="D71" s="263">
        <f>'Component 3'!O89/1000000</f>
        <v>0</v>
      </c>
      <c r="E71" s="263">
        <f>'Component 3'!P89/1000000</f>
        <v>0</v>
      </c>
      <c r="F71" s="263">
        <f>'Component 3'!Q89/1000000</f>
        <v>0</v>
      </c>
      <c r="G71" s="263">
        <f>'Component 3'!R89/1000000</f>
        <v>0</v>
      </c>
      <c r="H71" s="293">
        <f>'Component 3'!$W$89/1000000</f>
        <v>0</v>
      </c>
      <c r="I71" s="263" t="s">
        <v>169</v>
      </c>
    </row>
    <row r="72" spans="1:9" ht="16.5" customHeight="1" x14ac:dyDescent="0.25">
      <c r="A72" s="372"/>
      <c r="B72" s="294" t="str">
        <f>B5</f>
        <v>[insert name that relates to costing tab Component 4]</v>
      </c>
      <c r="C72" s="263">
        <f>'Component 4'!N89/1000000</f>
        <v>0</v>
      </c>
      <c r="D72" s="263">
        <f>'Component 4'!O89/1000000</f>
        <v>0</v>
      </c>
      <c r="E72" s="263">
        <f>'Component 4'!P89/1000000</f>
        <v>0</v>
      </c>
      <c r="F72" s="263">
        <f>'Component 4'!Q89/1000000</f>
        <v>0</v>
      </c>
      <c r="G72" s="263">
        <f>'Component 4'!R89/1000000</f>
        <v>0</v>
      </c>
      <c r="H72" s="293">
        <f>'Component 4'!$W$89/1000000</f>
        <v>0</v>
      </c>
      <c r="I72" s="263" t="s">
        <v>169</v>
      </c>
    </row>
    <row r="73" spans="1:9" ht="16.5" customHeight="1" x14ac:dyDescent="0.25">
      <c r="A73" s="372"/>
      <c r="B73" s="295" t="str">
        <f>B6</f>
        <v>[insert name that relates to costing tab Component 5]</v>
      </c>
      <c r="C73" s="296">
        <f>'Component 5'!N89/1000000</f>
        <v>0</v>
      </c>
      <c r="D73" s="296">
        <f>'Component 5'!O89/1000000</f>
        <v>0</v>
      </c>
      <c r="E73" s="296">
        <f>'Component 5'!P89/1000000</f>
        <v>0</v>
      </c>
      <c r="F73" s="296">
        <f>'Component 5'!Q89/1000000</f>
        <v>0</v>
      </c>
      <c r="G73" s="296">
        <f>'Component 5'!R89/1000000</f>
        <v>0</v>
      </c>
      <c r="H73" s="301">
        <f>'Component 5'!$W$89/1000000</f>
        <v>0</v>
      </c>
      <c r="I73" s="296" t="s">
        <v>169</v>
      </c>
    </row>
    <row r="74" spans="1:9" ht="15" x14ac:dyDescent="0.25">
      <c r="A74" s="377" t="s">
        <v>193</v>
      </c>
      <c r="B74" s="312" t="str">
        <f>B2</f>
        <v>[insert name that relates to costing tab Component 1]</v>
      </c>
      <c r="C74" s="313">
        <f>'Component 1'!N97/1000000</f>
        <v>0</v>
      </c>
      <c r="D74" s="313">
        <f>'Component 1'!O97/1000000</f>
        <v>0</v>
      </c>
      <c r="E74" s="313">
        <f>'Component 1'!P97/1000000</f>
        <v>0</v>
      </c>
      <c r="F74" s="313">
        <f>'Component 1'!Q97/1000000</f>
        <v>0</v>
      </c>
      <c r="G74" s="313">
        <f>'Component 1'!R97/1000000</f>
        <v>0</v>
      </c>
      <c r="H74" s="314">
        <f>'Component 1'!$W$97/1000000</f>
        <v>0</v>
      </c>
      <c r="I74" s="313" t="str">
        <f>'Component 1'!T97</f>
        <v>n/a</v>
      </c>
    </row>
    <row r="75" spans="1:9" ht="15" x14ac:dyDescent="0.25">
      <c r="A75" s="378"/>
      <c r="B75" s="315" t="str">
        <f>B3</f>
        <v>[insert name that relates to costing tab Component 2]</v>
      </c>
      <c r="C75" s="316">
        <f>'Component 2'!N97/1000000</f>
        <v>0</v>
      </c>
      <c r="D75" s="316">
        <f>'Component 2'!O97/1000000</f>
        <v>0</v>
      </c>
      <c r="E75" s="316">
        <f>'Component 2'!P97/1000000</f>
        <v>0</v>
      </c>
      <c r="F75" s="316">
        <f>'Component 2'!Q97/1000000</f>
        <v>0</v>
      </c>
      <c r="G75" s="316">
        <f>'Component 2'!R97/1000000</f>
        <v>0</v>
      </c>
      <c r="H75" s="317">
        <f>'Component 2'!$W$97/1000000</f>
        <v>0</v>
      </c>
      <c r="I75" s="316" t="s">
        <v>169</v>
      </c>
    </row>
    <row r="76" spans="1:9" ht="15" x14ac:dyDescent="0.25">
      <c r="A76" s="378"/>
      <c r="B76" s="315" t="str">
        <f>B4</f>
        <v>[insert name that relates to costing tab Component 3]</v>
      </c>
      <c r="C76" s="316">
        <f>'Component 3'!N97/1000000</f>
        <v>0</v>
      </c>
      <c r="D76" s="316">
        <f>'Component 3'!O97/1000000</f>
        <v>0</v>
      </c>
      <c r="E76" s="316">
        <f>'Component 3'!P97/1000000</f>
        <v>0</v>
      </c>
      <c r="F76" s="316">
        <f>'Component 3'!Q97/1000000</f>
        <v>0</v>
      </c>
      <c r="G76" s="316">
        <f>'Component 3'!R97/1000000</f>
        <v>0</v>
      </c>
      <c r="H76" s="317">
        <f>'Component 3'!$W$97/1000000</f>
        <v>0</v>
      </c>
      <c r="I76" s="316" t="s">
        <v>169</v>
      </c>
    </row>
    <row r="77" spans="1:9" ht="15" x14ac:dyDescent="0.25">
      <c r="A77" s="378"/>
      <c r="B77" s="315" t="str">
        <f>B5</f>
        <v>[insert name that relates to costing tab Component 4]</v>
      </c>
      <c r="C77" s="316">
        <f>'Component 4'!N97/1000000</f>
        <v>0</v>
      </c>
      <c r="D77" s="316">
        <f>'Component 4'!O97/1000000</f>
        <v>0</v>
      </c>
      <c r="E77" s="316">
        <f>'Component 4'!P97/1000000</f>
        <v>0</v>
      </c>
      <c r="F77" s="316">
        <f>'Component 4'!Q97/1000000</f>
        <v>0</v>
      </c>
      <c r="G77" s="316">
        <f>'Component 4'!R97/1000000</f>
        <v>0</v>
      </c>
      <c r="H77" s="317">
        <f>'Component 4'!$W$97/1000000</f>
        <v>0</v>
      </c>
      <c r="I77" s="316" t="s">
        <v>169</v>
      </c>
    </row>
    <row r="78" spans="1:9" ht="15" x14ac:dyDescent="0.25">
      <c r="A78" s="379"/>
      <c r="B78" s="318" t="str">
        <f>B6</f>
        <v>[insert name that relates to costing tab Component 5]</v>
      </c>
      <c r="C78" s="319">
        <f>'Component 5'!N97/1000000</f>
        <v>0</v>
      </c>
      <c r="D78" s="319">
        <f>'Component 5'!O97/1000000</f>
        <v>0</v>
      </c>
      <c r="E78" s="319">
        <f>'Component 5'!P97/1000000</f>
        <v>0</v>
      </c>
      <c r="F78" s="319">
        <f>'Component 5'!Q97/1000000</f>
        <v>0</v>
      </c>
      <c r="G78" s="319">
        <f>'Component 5'!R97/1000000</f>
        <v>0</v>
      </c>
      <c r="H78" s="320">
        <f>'Component 5'!$W$97/1000000</f>
        <v>0</v>
      </c>
      <c r="I78" s="319" t="s">
        <v>169</v>
      </c>
    </row>
    <row r="79" spans="1:9" ht="16.5" customHeight="1" x14ac:dyDescent="0.25">
      <c r="A79" s="371" t="s">
        <v>87</v>
      </c>
      <c r="B79" s="302" t="str">
        <f>B2</f>
        <v>[insert name that relates to costing tab Component 1]</v>
      </c>
      <c r="C79" s="303">
        <f>'Component 1'!N99/1000000</f>
        <v>0</v>
      </c>
      <c r="D79" s="303">
        <f>'Component 1'!O99/1000000</f>
        <v>0</v>
      </c>
      <c r="E79" s="303">
        <f>'Component 1'!P99/1000000</f>
        <v>0</v>
      </c>
      <c r="F79" s="303">
        <f>'Component 1'!Q99/1000000</f>
        <v>0</v>
      </c>
      <c r="G79" s="303">
        <f>'Component 1'!R99/1000000</f>
        <v>0</v>
      </c>
      <c r="H79" s="304">
        <f>'Component 1'!$S$99/1000000</f>
        <v>0</v>
      </c>
      <c r="I79" s="303">
        <f>'Component 1'!$T$99/1000000</f>
        <v>0</v>
      </c>
    </row>
    <row r="80" spans="1:9" ht="16.5" customHeight="1" x14ac:dyDescent="0.25">
      <c r="A80" s="372"/>
      <c r="B80" s="294" t="str">
        <f>B3</f>
        <v>[insert name that relates to costing tab Component 2]</v>
      </c>
      <c r="C80" s="263">
        <f>'Component 2'!N99/1000000</f>
        <v>0</v>
      </c>
      <c r="D80" s="263">
        <f>'Component 2'!O99/1000000</f>
        <v>0</v>
      </c>
      <c r="E80" s="263">
        <f>'Component 2'!P99/1000000</f>
        <v>0</v>
      </c>
      <c r="F80" s="263">
        <f>'Component 2'!Q99/1000000</f>
        <v>0</v>
      </c>
      <c r="G80" s="263">
        <f>'Component 2'!R99/1000000</f>
        <v>0</v>
      </c>
      <c r="H80" s="293">
        <f>'Component 2'!$S$99/1000000</f>
        <v>0</v>
      </c>
      <c r="I80" s="263">
        <f>'Component 2'!$T$99/1000000</f>
        <v>0</v>
      </c>
    </row>
    <row r="81" spans="1:9" ht="16.5" customHeight="1" x14ac:dyDescent="0.25">
      <c r="A81" s="372"/>
      <c r="B81" s="294" t="str">
        <f>B4</f>
        <v>[insert name that relates to costing tab Component 3]</v>
      </c>
      <c r="C81" s="263">
        <f>'Component 3'!N99/1000000</f>
        <v>0</v>
      </c>
      <c r="D81" s="263">
        <f>'Component 3'!O99/1000000</f>
        <v>0</v>
      </c>
      <c r="E81" s="263">
        <f>'Component 3'!P99/1000000</f>
        <v>0</v>
      </c>
      <c r="F81" s="263">
        <f>'Component 3'!Q99/1000000</f>
        <v>0</v>
      </c>
      <c r="G81" s="263">
        <f>'Component 3'!R99/1000000</f>
        <v>0</v>
      </c>
      <c r="H81" s="293">
        <f>'Component 3'!$S$99/1000000</f>
        <v>0</v>
      </c>
      <c r="I81" s="263">
        <f>'Component 3'!$T$99/1000000</f>
        <v>0</v>
      </c>
    </row>
    <row r="82" spans="1:9" ht="16.5" customHeight="1" x14ac:dyDescent="0.25">
      <c r="A82" s="372"/>
      <c r="B82" s="294" t="str">
        <f>B5</f>
        <v>[insert name that relates to costing tab Component 4]</v>
      </c>
      <c r="C82" s="263">
        <f>'Component 4'!N99/1000000</f>
        <v>0</v>
      </c>
      <c r="D82" s="263">
        <f>'Component 4'!O99/1000000</f>
        <v>0</v>
      </c>
      <c r="E82" s="263">
        <f>'Component 4'!P99/1000000</f>
        <v>0</v>
      </c>
      <c r="F82" s="263">
        <f>'Component 4'!Q99/1000000</f>
        <v>0</v>
      </c>
      <c r="G82" s="263">
        <f>'Component 4'!R99/1000000</f>
        <v>0</v>
      </c>
      <c r="H82" s="293">
        <f>'Component 4'!$S$99/1000000</f>
        <v>0</v>
      </c>
      <c r="I82" s="263">
        <f>'Component 4'!$T$99/1000000</f>
        <v>0</v>
      </c>
    </row>
    <row r="83" spans="1:9" ht="16.5" customHeight="1" x14ac:dyDescent="0.25">
      <c r="A83" s="373"/>
      <c r="B83" s="295" t="str">
        <f>B6</f>
        <v>[insert name that relates to costing tab Component 5]</v>
      </c>
      <c r="C83" s="296">
        <f>'Component 5'!N99/1000000</f>
        <v>0</v>
      </c>
      <c r="D83" s="296">
        <f>'Component 5'!O99/1000000</f>
        <v>0</v>
      </c>
      <c r="E83" s="296">
        <f>'Component 5'!P99/1000000</f>
        <v>0</v>
      </c>
      <c r="F83" s="296">
        <f>'Component 5'!Q99/1000000</f>
        <v>0</v>
      </c>
      <c r="G83" s="296">
        <f>'Component 5'!R99/1000000</f>
        <v>0</v>
      </c>
      <c r="H83" s="301">
        <f>'Component 5'!$S$99/1000000</f>
        <v>0</v>
      </c>
      <c r="I83" s="296">
        <f>'Component 5'!$T$99/1000000</f>
        <v>0</v>
      </c>
    </row>
    <row r="84" spans="1:9" ht="16.5" customHeight="1" x14ac:dyDescent="0.25">
      <c r="A84" s="274"/>
      <c r="B84" s="274"/>
      <c r="C84" s="265"/>
      <c r="D84" s="265"/>
      <c r="E84" s="265"/>
      <c r="F84" s="265"/>
      <c r="G84" s="265"/>
      <c r="H84" s="265"/>
      <c r="I84" s="265"/>
    </row>
    <row r="86" spans="1:9" ht="16.5" customHeight="1" thickBot="1" x14ac:dyDescent="0.3">
      <c r="A86" s="362" t="s">
        <v>194</v>
      </c>
      <c r="B86" s="362"/>
      <c r="C86" s="362"/>
      <c r="D86" s="362"/>
      <c r="E86" s="362"/>
      <c r="F86" s="362"/>
      <c r="G86" s="362"/>
      <c r="H86" s="362"/>
    </row>
    <row r="87" spans="1:9" ht="16.5" customHeight="1" x14ac:dyDescent="0.25">
      <c r="A87" s="268"/>
      <c r="B87" s="268"/>
      <c r="C87" s="269" t="s">
        <v>2</v>
      </c>
      <c r="D87" s="269" t="s">
        <v>31</v>
      </c>
      <c r="E87" s="269" t="s">
        <v>4</v>
      </c>
      <c r="F87" s="269" t="s">
        <v>5</v>
      </c>
      <c r="G87" s="269" t="s">
        <v>6</v>
      </c>
      <c r="H87" s="269" t="s">
        <v>8</v>
      </c>
    </row>
    <row r="88" spans="1:9" ht="16.5" customHeight="1" x14ac:dyDescent="0.25">
      <c r="A88" s="380" t="s">
        <v>127</v>
      </c>
      <c r="B88" s="302" t="str">
        <f>B2</f>
        <v>[insert name that relates to costing tab Component 1]</v>
      </c>
      <c r="C88" s="328">
        <f>SUMIF('FORMULAS FTE summary '!$A:$A,'Summary  (multi component bid)'!$A$88,'FORMULAS FTE summary '!B:B)</f>
        <v>0</v>
      </c>
      <c r="D88" s="328">
        <f>SUMIF('FORMULAS FTE summary '!$A:$A,'Summary  (multi component bid)'!$A$88,'FORMULAS FTE summary '!C:C)</f>
        <v>0</v>
      </c>
      <c r="E88" s="328">
        <f>SUMIF('FORMULAS FTE summary '!$A:$A,'Summary  (multi component bid)'!$A$88,'FORMULAS FTE summary '!D:D)</f>
        <v>0</v>
      </c>
      <c r="F88" s="328">
        <f>SUMIF('FORMULAS FTE summary '!$A:$A,'Summary  (multi component bid)'!$A$88,'FORMULAS FTE summary '!E:E)</f>
        <v>0</v>
      </c>
      <c r="G88" s="328">
        <f>SUMIF('FORMULAS FTE summary '!$A:$A,'Summary  (multi component bid)'!$A$88,'FORMULAS FTE summary '!F:F)</f>
        <v>0</v>
      </c>
      <c r="H88" s="328">
        <f>SUMIF('FORMULAS FTE summary '!$A:$A,'Summary  (multi component bid)'!$A$88,'FORMULAS FTE summary '!G:G)</f>
        <v>0</v>
      </c>
    </row>
    <row r="89" spans="1:9" ht="16.5" customHeight="1" x14ac:dyDescent="0.25">
      <c r="A89" s="380"/>
      <c r="B89" s="294" t="s">
        <v>204</v>
      </c>
      <c r="C89" s="329">
        <f>SUMIF('FORMULAS FTE summary '!$I:$I,'Summary  (multi component bid)'!$A$88,'FORMULAS FTE summary '!J:J)</f>
        <v>0</v>
      </c>
      <c r="D89" s="329">
        <f>SUMIF('FORMULAS FTE summary '!$I:$I,'Summary  (multi component bid)'!$A$88,'FORMULAS FTE summary '!K:K)</f>
        <v>0</v>
      </c>
      <c r="E89" s="329">
        <f>SUMIF('FORMULAS FTE summary '!$I:$I,'Summary  (multi component bid)'!$A$88,'FORMULAS FTE summary '!L:L)</f>
        <v>0</v>
      </c>
      <c r="F89" s="329">
        <f>SUMIF('FORMULAS FTE summary '!$I:$I,'Summary  (multi component bid)'!$A$88,'FORMULAS FTE summary '!M:M)</f>
        <v>0</v>
      </c>
      <c r="G89" s="329">
        <f>SUMIF('FORMULAS FTE summary '!$I:$I,'Summary  (multi component bid)'!$A$88,'FORMULAS FTE summary '!N:N)</f>
        <v>0</v>
      </c>
      <c r="H89" s="329">
        <f>SUMIF('FORMULAS FTE summary '!$I:$I,'Summary  (multi component bid)'!$A$88,'FORMULAS FTE summary '!O:O)</f>
        <v>0</v>
      </c>
    </row>
    <row r="90" spans="1:9" ht="16.5" customHeight="1" x14ac:dyDescent="0.25">
      <c r="A90" s="380"/>
      <c r="B90" s="294" t="s">
        <v>205</v>
      </c>
      <c r="C90" s="329">
        <f>SUMIF('FORMULAS FTE summary '!$Q:$Q,'Summary  (multi component bid)'!$A$88,'FORMULAS FTE summary '!R:R)</f>
        <v>0</v>
      </c>
      <c r="D90" s="329">
        <f>SUMIF('FORMULAS FTE summary '!$Q:$Q,'Summary  (multi component bid)'!$A$88,'FORMULAS FTE summary '!S:S)</f>
        <v>0</v>
      </c>
      <c r="E90" s="329">
        <f>SUMIF('FORMULAS FTE summary '!$Q:$Q,'Summary  (multi component bid)'!$A$88,'FORMULAS FTE summary '!T:T)</f>
        <v>0</v>
      </c>
      <c r="F90" s="329">
        <f>SUMIF('FORMULAS FTE summary '!$Q:$Q,'Summary  (multi component bid)'!$A$88,'FORMULAS FTE summary '!U:U)</f>
        <v>0</v>
      </c>
      <c r="G90" s="329">
        <f>SUMIF('FORMULAS FTE summary '!$Q:$Q,'Summary  (multi component bid)'!$A$88,'FORMULAS FTE summary '!V:V)</f>
        <v>0</v>
      </c>
      <c r="H90" s="329">
        <f>SUMIF('FORMULAS FTE summary '!$Q:$Q,'Summary  (multi component bid)'!$A$88,'FORMULAS FTE summary '!W:W)</f>
        <v>0</v>
      </c>
    </row>
    <row r="91" spans="1:9" ht="16.5" customHeight="1" x14ac:dyDescent="0.25">
      <c r="A91" s="380"/>
      <c r="B91" s="294" t="s">
        <v>206</v>
      </c>
      <c r="C91" s="329">
        <f>SUMIF('FORMULAS FTE summary '!$Y:$Y,'Summary  (multi component bid)'!$A$88,'FORMULAS FTE summary '!Z:Z)</f>
        <v>0</v>
      </c>
      <c r="D91" s="329">
        <f>SUMIF('FORMULAS FTE summary '!$Y:$Y,'Summary  (multi component bid)'!$A$88,'FORMULAS FTE summary '!AA:AA)</f>
        <v>0</v>
      </c>
      <c r="E91" s="329">
        <f>SUMIF('FORMULAS FTE summary '!$Y:$Y,'Summary  (multi component bid)'!$A$88,'FORMULAS FTE summary '!AB:AB)</f>
        <v>0</v>
      </c>
      <c r="F91" s="329">
        <f>SUMIF('FORMULAS FTE summary '!$Y:$Y,'Summary  (multi component bid)'!$A$88,'FORMULAS FTE summary '!AC:AC)</f>
        <v>0</v>
      </c>
      <c r="G91" s="329">
        <f>SUMIF('FORMULAS FTE summary '!$Y:$Y,'Summary  (multi component bid)'!$A$88,'FORMULAS FTE summary '!AD:AD)</f>
        <v>0</v>
      </c>
      <c r="H91" s="329">
        <f>SUMIF('FORMULAS FTE summary '!$Y:$Y,'Summary  (multi component bid)'!$A$88,'FORMULAS FTE summary '!AE:AE)</f>
        <v>0</v>
      </c>
    </row>
    <row r="92" spans="1:9" ht="16.5" customHeight="1" x14ac:dyDescent="0.25">
      <c r="A92" s="380"/>
      <c r="B92" s="295" t="s">
        <v>207</v>
      </c>
      <c r="C92" s="330">
        <f>SUMIF('FORMULAS FTE summary '!$AG:$AG,'Summary  (multi component bid)'!$A$88,'FORMULAS FTE summary '!AH:AH)</f>
        <v>0</v>
      </c>
      <c r="D92" s="330">
        <f>SUMIF('FORMULAS FTE summary '!$AG:$AG,'Summary  (multi component bid)'!$A$88,'FORMULAS FTE summary '!AI:AI)</f>
        <v>0</v>
      </c>
      <c r="E92" s="330">
        <f>SUMIF('FORMULAS FTE summary '!$AG:$AG,'Summary  (multi component bid)'!$A$88,'FORMULAS FTE summary '!AJ:AJ)</f>
        <v>0</v>
      </c>
      <c r="F92" s="330">
        <f>SUMIF('FORMULAS FTE summary '!$AG:$AG,'Summary  (multi component bid)'!$A$88,'FORMULAS FTE summary '!AK:AK)</f>
        <v>0</v>
      </c>
      <c r="G92" s="330">
        <f>SUMIF('FORMULAS FTE summary '!$AG:$AG,'Summary  (multi component bid)'!$A$88,'FORMULAS FTE summary '!AL:AL)</f>
        <v>0</v>
      </c>
      <c r="H92" s="330">
        <f>SUMIF('FORMULAS FTE summary '!$AG:$AG,'Summary  (multi component bid)'!$A$88,'FORMULAS FTE summary '!AM:AM)</f>
        <v>0</v>
      </c>
    </row>
    <row r="93" spans="1:9" ht="16.5" customHeight="1" x14ac:dyDescent="0.25">
      <c r="A93" s="381"/>
      <c r="B93" s="348" t="s">
        <v>249</v>
      </c>
      <c r="C93" s="349">
        <f>SUM(C88:C92)</f>
        <v>0</v>
      </c>
      <c r="D93" s="349">
        <f t="shared" ref="D93:H93" si="8">SUM(D88:D92)</f>
        <v>0</v>
      </c>
      <c r="E93" s="349">
        <f t="shared" si="8"/>
        <v>0</v>
      </c>
      <c r="F93" s="349">
        <f t="shared" si="8"/>
        <v>0</v>
      </c>
      <c r="G93" s="349">
        <f t="shared" si="8"/>
        <v>0</v>
      </c>
      <c r="H93" s="349">
        <f t="shared" si="8"/>
        <v>0</v>
      </c>
    </row>
    <row r="94" spans="1:9" ht="16.5" customHeight="1" x14ac:dyDescent="0.25">
      <c r="A94" s="380" t="s">
        <v>128</v>
      </c>
      <c r="B94" s="302" t="str">
        <f>B2</f>
        <v>[insert name that relates to costing tab Component 1]</v>
      </c>
      <c r="C94" s="328">
        <f>SUMIF('FORMULAS FTE summary '!$A:$A,'Summary  (multi component bid)'!$A$94,'FORMULAS FTE summary '!B:B)</f>
        <v>0</v>
      </c>
      <c r="D94" s="328">
        <f>SUMIF('FORMULAS FTE summary '!$A:$A,'Summary  (multi component bid)'!$A$94,'FORMULAS FTE summary '!C:C)</f>
        <v>0</v>
      </c>
      <c r="E94" s="328">
        <f>SUMIF('FORMULAS FTE summary '!$A:$A,'Summary  (multi component bid)'!$A$94,'FORMULAS FTE summary '!D:D)</f>
        <v>0</v>
      </c>
      <c r="F94" s="328">
        <f>SUMIF('FORMULAS FTE summary '!$A:$A,'Summary  (multi component bid)'!$A$94,'FORMULAS FTE summary '!E:E)</f>
        <v>0</v>
      </c>
      <c r="G94" s="328">
        <f>SUMIF('FORMULAS FTE summary '!$A:$A,'Summary  (multi component bid)'!$A$94,'FORMULAS FTE summary '!F:F)</f>
        <v>0</v>
      </c>
      <c r="H94" s="328">
        <f>SUMIF('FORMULAS FTE summary '!$A:$A,'Summary  (multi component bid)'!$A$94,'FORMULAS FTE summary '!G:G)</f>
        <v>0</v>
      </c>
    </row>
    <row r="95" spans="1:9" ht="16.5" customHeight="1" x14ac:dyDescent="0.25">
      <c r="A95" s="380"/>
      <c r="B95" s="294" t="str">
        <f>B3</f>
        <v>[insert name that relates to costing tab Component 2]</v>
      </c>
      <c r="C95" s="329">
        <f>SUMIF('FORMULAS FTE summary '!$I:$I,'Summary  (multi component bid)'!$A$94,'FORMULAS FTE summary '!J:J)</f>
        <v>0</v>
      </c>
      <c r="D95" s="329">
        <f>SUMIF('FORMULAS FTE summary '!$I:$I,'Summary  (multi component bid)'!$A$94,'FORMULAS FTE summary '!K:K)</f>
        <v>0</v>
      </c>
      <c r="E95" s="329">
        <f>SUMIF('FORMULAS FTE summary '!$I:$I,'Summary  (multi component bid)'!$A$94,'FORMULAS FTE summary '!L:L)</f>
        <v>0</v>
      </c>
      <c r="F95" s="329">
        <f>SUMIF('FORMULAS FTE summary '!$I:$I,'Summary  (multi component bid)'!$A$94,'FORMULAS FTE summary '!M:M)</f>
        <v>0</v>
      </c>
      <c r="G95" s="329">
        <f>SUMIF('FORMULAS FTE summary '!$I:$I,'Summary  (multi component bid)'!$A$94,'FORMULAS FTE summary '!N:N)</f>
        <v>0</v>
      </c>
      <c r="H95" s="329">
        <f>SUMIF('FORMULAS FTE summary '!$I:$I,'Summary  (multi component bid)'!$A$94,'FORMULAS FTE summary '!O:O)</f>
        <v>0</v>
      </c>
    </row>
    <row r="96" spans="1:9" ht="16.5" customHeight="1" x14ac:dyDescent="0.25">
      <c r="A96" s="380"/>
      <c r="B96" s="294" t="str">
        <f>B4</f>
        <v>[insert name that relates to costing tab Component 3]</v>
      </c>
      <c r="C96" s="329">
        <f>SUMIF('FORMULAS FTE summary '!$Q:$Q,'Summary  (multi component bid)'!$A$94,'FORMULAS FTE summary '!R:R)</f>
        <v>0</v>
      </c>
      <c r="D96" s="329">
        <f>SUMIF('FORMULAS FTE summary '!$Q:$Q,'Summary  (multi component bid)'!$A$94,'FORMULAS FTE summary '!S:S)</f>
        <v>0</v>
      </c>
      <c r="E96" s="329">
        <f>SUMIF('FORMULAS FTE summary '!$Q:$Q,'Summary  (multi component bid)'!$A$94,'FORMULAS FTE summary '!T:T)</f>
        <v>0</v>
      </c>
      <c r="F96" s="329">
        <f>SUMIF('FORMULAS FTE summary '!$Q:$Q,'Summary  (multi component bid)'!$A$94,'FORMULAS FTE summary '!U:U)</f>
        <v>0</v>
      </c>
      <c r="G96" s="329">
        <f>SUMIF('FORMULAS FTE summary '!$Q:$Q,'Summary  (multi component bid)'!$A$94,'FORMULAS FTE summary '!V:V)</f>
        <v>0</v>
      </c>
      <c r="H96" s="329">
        <f>SUMIF('FORMULAS FTE summary '!$Q:$Q,'Summary  (multi component bid)'!$A$94,'FORMULAS FTE summary '!W:W)</f>
        <v>0</v>
      </c>
    </row>
    <row r="97" spans="1:8" ht="16.5" customHeight="1" x14ac:dyDescent="0.25">
      <c r="A97" s="380"/>
      <c r="B97" s="294" t="str">
        <f>B5</f>
        <v>[insert name that relates to costing tab Component 4]</v>
      </c>
      <c r="C97" s="329">
        <f>SUMIF('FORMULAS FTE summary '!$Y:$Y,'Summary  (multi component bid)'!$A$94,'FORMULAS FTE summary '!Z:Z)</f>
        <v>0</v>
      </c>
      <c r="D97" s="329">
        <f>SUMIF('FORMULAS FTE summary '!$Y:$Y,'Summary  (multi component bid)'!$A$94,'FORMULAS FTE summary '!AA:AA)</f>
        <v>0</v>
      </c>
      <c r="E97" s="329">
        <f>SUMIF('FORMULAS FTE summary '!$Y:$Y,'Summary  (multi component bid)'!$A$94,'FORMULAS FTE summary '!AB:AB)</f>
        <v>0</v>
      </c>
      <c r="F97" s="329">
        <f>SUMIF('FORMULAS FTE summary '!$Y:$Y,'Summary  (multi component bid)'!$A$94,'FORMULAS FTE summary '!AC:AC)</f>
        <v>0</v>
      </c>
      <c r="G97" s="329">
        <f>SUMIF('FORMULAS FTE summary '!$Y:$Y,'Summary  (multi component bid)'!$A$94,'FORMULAS FTE summary '!AD:AD)</f>
        <v>0</v>
      </c>
      <c r="H97" s="329">
        <f>SUMIF('FORMULAS FTE summary '!$Y:$Y,'Summary  (multi component bid)'!$A$94,'FORMULAS FTE summary '!AE:AE)</f>
        <v>0</v>
      </c>
    </row>
    <row r="98" spans="1:8" ht="16.5" customHeight="1" x14ac:dyDescent="0.25">
      <c r="A98" s="380"/>
      <c r="B98" s="295" t="str">
        <f>B6</f>
        <v>[insert name that relates to costing tab Component 5]</v>
      </c>
      <c r="C98" s="330">
        <f>SUMIF('FORMULAS FTE summary '!$AG:$AG,'Summary  (multi component bid)'!$A$94,'FORMULAS FTE summary '!AH:AH)</f>
        <v>0</v>
      </c>
      <c r="D98" s="330">
        <f>SUMIF('FORMULAS FTE summary '!$AG:$AG,'Summary  (multi component bid)'!$A$94,'FORMULAS FTE summary '!AI:AI)</f>
        <v>0</v>
      </c>
      <c r="E98" s="330">
        <f>SUMIF('FORMULAS FTE summary '!$AG:$AG,'Summary  (multi component bid)'!$A$94,'FORMULAS FTE summary '!AJ:AJ)</f>
        <v>0</v>
      </c>
      <c r="F98" s="330">
        <f>SUMIF('FORMULAS FTE summary '!$AG:$AG,'Summary  (multi component bid)'!$A$94,'FORMULAS FTE summary '!AK:AK)</f>
        <v>0</v>
      </c>
      <c r="G98" s="330">
        <f>SUMIF('FORMULAS FTE summary '!$AG:$AG,'Summary  (multi component bid)'!$A$94,'FORMULAS FTE summary '!AL:AL)</f>
        <v>0</v>
      </c>
      <c r="H98" s="330">
        <f>SUMIF('FORMULAS FTE summary '!$AG:$AG,'Summary  (multi component bid)'!$A$94,'FORMULAS FTE summary '!AM:AM)</f>
        <v>0</v>
      </c>
    </row>
    <row r="99" spans="1:8" ht="16.5" customHeight="1" x14ac:dyDescent="0.25">
      <c r="A99" s="381"/>
      <c r="B99" s="348" t="s">
        <v>250</v>
      </c>
      <c r="C99" s="349">
        <f>SUM(C94:C98)</f>
        <v>0</v>
      </c>
      <c r="D99" s="349">
        <f t="shared" ref="D99:H99" si="9">SUM(D94:D98)</f>
        <v>0</v>
      </c>
      <c r="E99" s="349">
        <f t="shared" si="9"/>
        <v>0</v>
      </c>
      <c r="F99" s="349">
        <f t="shared" si="9"/>
        <v>0</v>
      </c>
      <c r="G99" s="349">
        <f t="shared" si="9"/>
        <v>0</v>
      </c>
      <c r="H99" s="349">
        <f t="shared" si="9"/>
        <v>0</v>
      </c>
    </row>
    <row r="100" spans="1:8" ht="16.5" customHeight="1" x14ac:dyDescent="0.25">
      <c r="A100" s="380" t="s">
        <v>96</v>
      </c>
      <c r="B100" s="302" t="str">
        <f>B2</f>
        <v>[insert name that relates to costing tab Component 1]</v>
      </c>
      <c r="C100" s="328">
        <f>SUMIF('FORMULAS FTE summary '!$A:$A,'Summary  (multi component bid)'!$A$100,'FORMULAS FTE summary '!B:B)</f>
        <v>0</v>
      </c>
      <c r="D100" s="328">
        <f>SUMIF('FORMULAS FTE summary '!$A:$A,'Summary  (multi component bid)'!$A$100,'FORMULAS FTE summary '!C:C)</f>
        <v>0</v>
      </c>
      <c r="E100" s="328">
        <f>SUMIF('FORMULAS FTE summary '!$A:$A,'Summary  (multi component bid)'!$A$100,'FORMULAS FTE summary '!D:D)</f>
        <v>0</v>
      </c>
      <c r="F100" s="328">
        <f>SUMIF('FORMULAS FTE summary '!$A:$A,'Summary  (multi component bid)'!$A$100,'FORMULAS FTE summary '!E:E)</f>
        <v>0</v>
      </c>
      <c r="G100" s="328">
        <f>SUMIF('FORMULAS FTE summary '!$A:$A,'Summary  (multi component bid)'!$A$100,'FORMULAS FTE summary '!F:F)</f>
        <v>0</v>
      </c>
      <c r="H100" s="328">
        <f>SUMIF('FORMULAS FTE summary '!$A:$A,'Summary  (multi component bid)'!$A$100,'FORMULAS FTE summary '!G:G)</f>
        <v>0</v>
      </c>
    </row>
    <row r="101" spans="1:8" ht="16.5" customHeight="1" x14ac:dyDescent="0.25">
      <c r="A101" s="380"/>
      <c r="B101" s="294" t="str">
        <f>B3</f>
        <v>[insert name that relates to costing tab Component 2]</v>
      </c>
      <c r="C101" s="329">
        <f>SUMIF('FORMULAS FTE summary '!$I:$I,'Summary  (multi component bid)'!$A$100,'FORMULAS FTE summary '!J:J)</f>
        <v>0</v>
      </c>
      <c r="D101" s="329">
        <f>SUMIF('FORMULAS FTE summary '!$I:$I,'Summary  (multi component bid)'!$A$100,'FORMULAS FTE summary '!K:K)</f>
        <v>0</v>
      </c>
      <c r="E101" s="329">
        <f>SUMIF('FORMULAS FTE summary '!$I:$I,'Summary  (multi component bid)'!$A$100,'FORMULAS FTE summary '!L:L)</f>
        <v>0</v>
      </c>
      <c r="F101" s="329">
        <f>SUMIF('FORMULAS FTE summary '!$I:$I,'Summary  (multi component bid)'!$A$100,'FORMULAS FTE summary '!M:M)</f>
        <v>0</v>
      </c>
      <c r="G101" s="329">
        <f>SUMIF('FORMULAS FTE summary '!$I:$I,'Summary  (multi component bid)'!$A$100,'FORMULAS FTE summary '!N:N)</f>
        <v>0</v>
      </c>
      <c r="H101" s="329">
        <f>SUMIF('FORMULAS FTE summary '!$I:$I,'Summary  (multi component bid)'!$A$100,'FORMULAS FTE summary '!O:O)</f>
        <v>0</v>
      </c>
    </row>
    <row r="102" spans="1:8" ht="16.5" customHeight="1" x14ac:dyDescent="0.25">
      <c r="A102" s="380"/>
      <c r="B102" s="294" t="str">
        <f>B4</f>
        <v>[insert name that relates to costing tab Component 3]</v>
      </c>
      <c r="C102" s="329">
        <f>SUMIF('FORMULAS FTE summary '!$Q:$Q,'Summary  (multi component bid)'!$A$100,'FORMULAS FTE summary '!R:R)</f>
        <v>0</v>
      </c>
      <c r="D102" s="329">
        <f>SUMIF('FORMULAS FTE summary '!$Q:$Q,'Summary  (multi component bid)'!$A$100,'FORMULAS FTE summary '!S:S)</f>
        <v>0</v>
      </c>
      <c r="E102" s="329">
        <f>SUMIF('FORMULAS FTE summary '!$Q:$Q,'Summary  (multi component bid)'!$A$100,'FORMULAS FTE summary '!T:T)</f>
        <v>0</v>
      </c>
      <c r="F102" s="329">
        <f>SUMIF('FORMULAS FTE summary '!$Q:$Q,'Summary  (multi component bid)'!$A$100,'FORMULAS FTE summary '!U:U)</f>
        <v>0</v>
      </c>
      <c r="G102" s="329">
        <f>SUMIF('FORMULAS FTE summary '!$Q:$Q,'Summary  (multi component bid)'!$A$100,'FORMULAS FTE summary '!V:V)</f>
        <v>0</v>
      </c>
      <c r="H102" s="329">
        <f>SUMIF('FORMULAS FTE summary '!$Q:$Q,'Summary  (multi component bid)'!$A$100,'FORMULAS FTE summary '!W:W)</f>
        <v>0</v>
      </c>
    </row>
    <row r="103" spans="1:8" ht="16.5" customHeight="1" x14ac:dyDescent="0.25">
      <c r="A103" s="380"/>
      <c r="B103" s="294" t="str">
        <f>B5</f>
        <v>[insert name that relates to costing tab Component 4]</v>
      </c>
      <c r="C103" s="329">
        <f>SUMIF('FORMULAS FTE summary '!$Y:$Y,'Summary  (multi component bid)'!$A$100,'FORMULAS FTE summary '!Z:Z)</f>
        <v>0</v>
      </c>
      <c r="D103" s="329">
        <f>SUMIF('FORMULAS FTE summary '!$Y:$Y,'Summary  (multi component bid)'!$A$100,'FORMULAS FTE summary '!AA:AA)</f>
        <v>0</v>
      </c>
      <c r="E103" s="329">
        <f>SUMIF('FORMULAS FTE summary '!$Y:$Y,'Summary  (multi component bid)'!$A$100,'FORMULAS FTE summary '!AB:AB)</f>
        <v>0</v>
      </c>
      <c r="F103" s="329">
        <f>SUMIF('FORMULAS FTE summary '!$Y:$Y,'Summary  (multi component bid)'!$A$100,'FORMULAS FTE summary '!AC:AC)</f>
        <v>0</v>
      </c>
      <c r="G103" s="329">
        <f>SUMIF('FORMULAS FTE summary '!$Y:$Y,'Summary  (multi component bid)'!$A$100,'FORMULAS FTE summary '!AD:AD)</f>
        <v>0</v>
      </c>
      <c r="H103" s="329">
        <f>SUMIF('FORMULAS FTE summary '!$Y:$Y,'Summary  (multi component bid)'!$A$100,'FORMULAS FTE summary '!AE:AE)</f>
        <v>0</v>
      </c>
    </row>
    <row r="104" spans="1:8" ht="16.5" customHeight="1" x14ac:dyDescent="0.25">
      <c r="A104" s="380"/>
      <c r="B104" s="295" t="str">
        <f>B6</f>
        <v>[insert name that relates to costing tab Component 5]</v>
      </c>
      <c r="C104" s="330">
        <f>SUMIF('FORMULAS FTE summary '!$AG:$AG,'Summary  (multi component bid)'!$A$100,'FORMULAS FTE summary '!AH:AH)</f>
        <v>0</v>
      </c>
      <c r="D104" s="330">
        <f>SUMIF('FORMULAS FTE summary '!$AG:$AG,'Summary  (multi component bid)'!$A$100,'FORMULAS FTE summary '!AI:AI)</f>
        <v>0</v>
      </c>
      <c r="E104" s="330">
        <f>SUMIF('FORMULAS FTE summary '!$AG:$AG,'Summary  (multi component bid)'!$A$100,'FORMULAS FTE summary '!AJ:AJ)</f>
        <v>0</v>
      </c>
      <c r="F104" s="330">
        <f>SUMIF('FORMULAS FTE summary '!$AG:$AG,'Summary  (multi component bid)'!$A$100,'FORMULAS FTE summary '!AK:AK)</f>
        <v>0</v>
      </c>
      <c r="G104" s="330">
        <f>SUMIF('FORMULAS FTE summary '!$AG:$AG,'Summary  (multi component bid)'!$A$100,'FORMULAS FTE summary '!AL:AL)</f>
        <v>0</v>
      </c>
      <c r="H104" s="330">
        <f>SUMIF('FORMULAS FTE summary '!$AG:$AG,'Summary  (multi component bid)'!$A$100,'FORMULAS FTE summary '!AM:AM)</f>
        <v>0</v>
      </c>
    </row>
    <row r="105" spans="1:8" ht="16.5" customHeight="1" x14ac:dyDescent="0.25">
      <c r="A105" s="381"/>
      <c r="B105" s="348" t="s">
        <v>251</v>
      </c>
      <c r="C105" s="349">
        <f>SUM(C100:C104)</f>
        <v>0</v>
      </c>
      <c r="D105" s="349">
        <f t="shared" ref="D105" si="10">SUM(D100:D104)</f>
        <v>0</v>
      </c>
      <c r="E105" s="349">
        <f t="shared" ref="E105" si="11">SUM(E100:E104)</f>
        <v>0</v>
      </c>
      <c r="F105" s="349">
        <f t="shared" ref="F105" si="12">SUM(F100:F104)</f>
        <v>0</v>
      </c>
      <c r="G105" s="349">
        <f t="shared" ref="G105" si="13">SUM(G100:G104)</f>
        <v>0</v>
      </c>
      <c r="H105" s="349">
        <f t="shared" ref="H105" si="14">SUM(H100:H104)</f>
        <v>0</v>
      </c>
    </row>
    <row r="106" spans="1:8" ht="16.5" customHeight="1" x14ac:dyDescent="0.25">
      <c r="A106" s="380" t="s">
        <v>54</v>
      </c>
      <c r="B106" s="302" t="str">
        <f>B2</f>
        <v>[insert name that relates to costing tab Component 1]</v>
      </c>
      <c r="C106" s="328">
        <f>SUMIF('FORMULAS FTE summary '!$A:$A,'Summary  (multi component bid)'!$A$106,'FORMULAS FTE summary '!B:B)</f>
        <v>0</v>
      </c>
      <c r="D106" s="328">
        <f>SUMIF('FORMULAS FTE summary '!$A:$A,'Summary  (multi component bid)'!$A$106,'FORMULAS FTE summary '!C:C)</f>
        <v>0</v>
      </c>
      <c r="E106" s="328">
        <f>SUMIF('FORMULAS FTE summary '!$A:$A,'Summary  (multi component bid)'!$A$106,'FORMULAS FTE summary '!D:D)</f>
        <v>0</v>
      </c>
      <c r="F106" s="328">
        <f>SUMIF('FORMULAS FTE summary '!$A:$A,'Summary  (multi component bid)'!$A$106,'FORMULAS FTE summary '!E:E)</f>
        <v>0</v>
      </c>
      <c r="G106" s="328">
        <f>SUMIF('FORMULAS FTE summary '!$A:$A,'Summary  (multi component bid)'!$A$106,'FORMULAS FTE summary '!F:F)</f>
        <v>0</v>
      </c>
      <c r="H106" s="328">
        <f>SUMIF('FORMULAS FTE summary '!$A:$A,'Summary  (multi component bid)'!$A$106,'FORMULAS FTE summary '!G:G)</f>
        <v>0</v>
      </c>
    </row>
    <row r="107" spans="1:8" ht="16.5" customHeight="1" x14ac:dyDescent="0.25">
      <c r="A107" s="380"/>
      <c r="B107" s="294" t="str">
        <f>B3</f>
        <v>[insert name that relates to costing tab Component 2]</v>
      </c>
      <c r="C107" s="329">
        <f>SUMIF('FORMULAS FTE summary '!$I:$I,'Summary  (multi component bid)'!$A$106,'FORMULAS FTE summary '!J:J)</f>
        <v>0</v>
      </c>
      <c r="D107" s="329">
        <f>SUMIF('FORMULAS FTE summary '!$I:$I,'Summary  (multi component bid)'!$A$106,'FORMULAS FTE summary '!K:K)</f>
        <v>0</v>
      </c>
      <c r="E107" s="329">
        <f>SUMIF('FORMULAS FTE summary '!$I:$I,'Summary  (multi component bid)'!$A$106,'FORMULAS FTE summary '!L:L)</f>
        <v>0</v>
      </c>
      <c r="F107" s="329">
        <f>SUMIF('FORMULAS FTE summary '!$I:$I,'Summary  (multi component bid)'!$A$106,'FORMULAS FTE summary '!M:M)</f>
        <v>0</v>
      </c>
      <c r="G107" s="329">
        <f>SUMIF('FORMULAS FTE summary '!$I:$I,'Summary  (multi component bid)'!$A$106,'FORMULAS FTE summary '!N:N)</f>
        <v>0</v>
      </c>
      <c r="H107" s="329">
        <f>SUMIF('FORMULAS FTE summary '!$I:$I,'Summary  (multi component bid)'!$A$106,'FORMULAS FTE summary '!O:O)</f>
        <v>0</v>
      </c>
    </row>
    <row r="108" spans="1:8" ht="16.5" customHeight="1" x14ac:dyDescent="0.25">
      <c r="A108" s="380"/>
      <c r="B108" s="294" t="str">
        <f>B4</f>
        <v>[insert name that relates to costing tab Component 3]</v>
      </c>
      <c r="C108" s="329">
        <f>SUMIF('FORMULAS FTE summary '!$Q:$Q,'Summary  (multi component bid)'!$A$106,'FORMULAS FTE summary '!R:R)</f>
        <v>0</v>
      </c>
      <c r="D108" s="329">
        <f>SUMIF('FORMULAS FTE summary '!$Q:$Q,'Summary  (multi component bid)'!$A$106,'FORMULAS FTE summary '!S:S)</f>
        <v>0</v>
      </c>
      <c r="E108" s="329">
        <f>SUMIF('FORMULAS FTE summary '!$Q:$Q,'Summary  (multi component bid)'!$A$106,'FORMULAS FTE summary '!T:T)</f>
        <v>0</v>
      </c>
      <c r="F108" s="329">
        <f>SUMIF('FORMULAS FTE summary '!$Q:$Q,'Summary  (multi component bid)'!$A$106,'FORMULAS FTE summary '!U:U)</f>
        <v>0</v>
      </c>
      <c r="G108" s="329">
        <f>SUMIF('FORMULAS FTE summary '!$Q:$Q,'Summary  (multi component bid)'!$A$106,'FORMULAS FTE summary '!V:V)</f>
        <v>0</v>
      </c>
      <c r="H108" s="329">
        <f>SUMIF('FORMULAS FTE summary '!$Q:$Q,'Summary  (multi component bid)'!$A$106,'FORMULAS FTE summary '!W:W)</f>
        <v>0</v>
      </c>
    </row>
    <row r="109" spans="1:8" ht="16.5" customHeight="1" x14ac:dyDescent="0.25">
      <c r="A109" s="380"/>
      <c r="B109" s="294" t="str">
        <f>B5</f>
        <v>[insert name that relates to costing tab Component 4]</v>
      </c>
      <c r="C109" s="329">
        <f>SUMIF('FORMULAS FTE summary '!$Y:$Y,'Summary  (multi component bid)'!$A$106,'FORMULAS FTE summary '!Z:Z)</f>
        <v>0</v>
      </c>
      <c r="D109" s="329">
        <f>SUMIF('FORMULAS FTE summary '!$Y:$Y,'Summary  (multi component bid)'!$A$106,'FORMULAS FTE summary '!AA:AA)</f>
        <v>0</v>
      </c>
      <c r="E109" s="329">
        <f>SUMIF('FORMULAS FTE summary '!$Y:$Y,'Summary  (multi component bid)'!$A$106,'FORMULAS FTE summary '!AB:AB)</f>
        <v>0</v>
      </c>
      <c r="F109" s="329">
        <f>SUMIF('FORMULAS FTE summary '!$Y:$Y,'Summary  (multi component bid)'!$A$106,'FORMULAS FTE summary '!AC:AC)</f>
        <v>0</v>
      </c>
      <c r="G109" s="329">
        <f>SUMIF('FORMULAS FTE summary '!$Y:$Y,'Summary  (multi component bid)'!$A$106,'FORMULAS FTE summary '!AD:AD)</f>
        <v>0</v>
      </c>
      <c r="H109" s="329">
        <f>SUMIF('FORMULAS FTE summary '!$Y:$Y,'Summary  (multi component bid)'!$A$106,'FORMULAS FTE summary '!AE:AE)</f>
        <v>0</v>
      </c>
    </row>
    <row r="110" spans="1:8" ht="16.5" customHeight="1" x14ac:dyDescent="0.25">
      <c r="A110" s="380"/>
      <c r="B110" s="295" t="str">
        <f>B6</f>
        <v>[insert name that relates to costing tab Component 5]</v>
      </c>
      <c r="C110" s="330">
        <f>SUMIF('FORMULAS FTE summary '!$AG:$AG,'Summary  (multi component bid)'!$A$106,'FORMULAS FTE summary '!AH:AH)</f>
        <v>0</v>
      </c>
      <c r="D110" s="330">
        <f>SUMIF('FORMULAS FTE summary '!$AG:$AG,'Summary  (multi component bid)'!$A$106,'FORMULAS FTE summary '!AI:AI)</f>
        <v>0</v>
      </c>
      <c r="E110" s="330">
        <f>SUMIF('FORMULAS FTE summary '!$AG:$AG,'Summary  (multi component bid)'!$A$106,'FORMULAS FTE summary '!AJ:AJ)</f>
        <v>0</v>
      </c>
      <c r="F110" s="330">
        <f>SUMIF('FORMULAS FTE summary '!$AG:$AG,'Summary  (multi component bid)'!$A$106,'FORMULAS FTE summary '!AK:AK)</f>
        <v>0</v>
      </c>
      <c r="G110" s="330">
        <f>SUMIF('FORMULAS FTE summary '!$AG:$AG,'Summary  (multi component bid)'!$A$106,'FORMULAS FTE summary '!AL:AL)</f>
        <v>0</v>
      </c>
      <c r="H110" s="330">
        <f>SUMIF('FORMULAS FTE summary '!$AG:$AG,'Summary  (multi component bid)'!$A$106,'FORMULAS FTE summary '!AM:AM)</f>
        <v>0</v>
      </c>
    </row>
    <row r="111" spans="1:8" ht="16.5" customHeight="1" x14ac:dyDescent="0.25">
      <c r="A111" s="381"/>
      <c r="B111" s="348" t="s">
        <v>252</v>
      </c>
      <c r="C111" s="349">
        <f>SUM(C106:C110)</f>
        <v>0</v>
      </c>
      <c r="D111" s="349">
        <f t="shared" ref="D111:H111" si="15">SUM(D106:D110)</f>
        <v>0</v>
      </c>
      <c r="E111" s="349">
        <f t="shared" si="15"/>
        <v>0</v>
      </c>
      <c r="F111" s="349">
        <f t="shared" si="15"/>
        <v>0</v>
      </c>
      <c r="G111" s="349">
        <f t="shared" si="15"/>
        <v>0</v>
      </c>
      <c r="H111" s="349">
        <f t="shared" si="15"/>
        <v>0</v>
      </c>
    </row>
    <row r="112" spans="1:8" ht="16.5" customHeight="1" x14ac:dyDescent="0.25">
      <c r="A112" s="380" t="s">
        <v>50</v>
      </c>
      <c r="B112" s="302" t="str">
        <f>B2</f>
        <v>[insert name that relates to costing tab Component 1]</v>
      </c>
      <c r="C112" s="328">
        <f>SUMIF('FORMULAS FTE summary '!$A:$A,'Summary  (multi component bid)'!$A$112,'FORMULAS FTE summary '!B:B)</f>
        <v>0</v>
      </c>
      <c r="D112" s="328">
        <f>SUMIF('FORMULAS FTE summary '!$A:$A,'Summary  (multi component bid)'!$A$112,'FORMULAS FTE summary '!C:C)</f>
        <v>0</v>
      </c>
      <c r="E112" s="328">
        <f>SUMIF('FORMULAS FTE summary '!$A:$A,'Summary  (multi component bid)'!$A$112,'FORMULAS FTE summary '!D:D)</f>
        <v>0</v>
      </c>
      <c r="F112" s="328">
        <f>SUMIF('FORMULAS FTE summary '!$A:$A,'Summary  (multi component bid)'!$A$112,'FORMULAS FTE summary '!E:E)</f>
        <v>0</v>
      </c>
      <c r="G112" s="328">
        <f>SUMIF('FORMULAS FTE summary '!$A:$A,'Summary  (multi component bid)'!$A$112,'FORMULAS FTE summary '!F:F)</f>
        <v>0</v>
      </c>
      <c r="H112" s="328">
        <f>SUMIF('FORMULAS FTE summary '!$A:$A,'Summary  (multi component bid)'!$A$112,'FORMULAS FTE summary '!G:G)</f>
        <v>0</v>
      </c>
    </row>
    <row r="113" spans="1:8" ht="16.5" customHeight="1" x14ac:dyDescent="0.25">
      <c r="A113" s="380"/>
      <c r="B113" s="294" t="str">
        <f>B3</f>
        <v>[insert name that relates to costing tab Component 2]</v>
      </c>
      <c r="C113" s="329">
        <f>SUMIF('FORMULAS FTE summary '!$I:$I,'Summary  (multi component bid)'!$A$112,'FORMULAS FTE summary '!J:J)</f>
        <v>0</v>
      </c>
      <c r="D113" s="329">
        <f>SUMIF('FORMULAS FTE summary '!$I:$I,'Summary  (multi component bid)'!$A$112,'FORMULAS FTE summary '!K:K)</f>
        <v>0</v>
      </c>
      <c r="E113" s="329">
        <f>SUMIF('FORMULAS FTE summary '!$I:$I,'Summary  (multi component bid)'!$A$112,'FORMULAS FTE summary '!L:L)</f>
        <v>0</v>
      </c>
      <c r="F113" s="329">
        <f>SUMIF('FORMULAS FTE summary '!$I:$I,'Summary  (multi component bid)'!$A$112,'FORMULAS FTE summary '!M:M)</f>
        <v>0</v>
      </c>
      <c r="G113" s="329">
        <f>SUMIF('FORMULAS FTE summary '!$I:$I,'Summary  (multi component bid)'!$A$112,'FORMULAS FTE summary '!N:N)</f>
        <v>0</v>
      </c>
      <c r="H113" s="329">
        <f>SUMIF('FORMULAS FTE summary '!$I:$I,'Summary  (multi component bid)'!$A$112,'FORMULAS FTE summary '!O:O)</f>
        <v>0</v>
      </c>
    </row>
    <row r="114" spans="1:8" ht="16.5" customHeight="1" x14ac:dyDescent="0.25">
      <c r="A114" s="380"/>
      <c r="B114" s="294" t="str">
        <f>B4</f>
        <v>[insert name that relates to costing tab Component 3]</v>
      </c>
      <c r="C114" s="329">
        <f>SUMIF('FORMULAS FTE summary '!$Q:$Q,'Summary  (multi component bid)'!$A$112,'FORMULAS FTE summary '!R:R)</f>
        <v>0</v>
      </c>
      <c r="D114" s="329">
        <f>SUMIF('FORMULAS FTE summary '!$Q:$Q,'Summary  (multi component bid)'!$A$112,'FORMULAS FTE summary '!S:S)</f>
        <v>0</v>
      </c>
      <c r="E114" s="329">
        <f>SUMIF('FORMULAS FTE summary '!$Q:$Q,'Summary  (multi component bid)'!$A$112,'FORMULAS FTE summary '!T:T)</f>
        <v>0</v>
      </c>
      <c r="F114" s="329">
        <f>SUMIF('FORMULAS FTE summary '!$Q:$Q,'Summary  (multi component bid)'!$A$112,'FORMULAS FTE summary '!U:U)</f>
        <v>0</v>
      </c>
      <c r="G114" s="329">
        <f>SUMIF('FORMULAS FTE summary '!$Q:$Q,'Summary  (multi component bid)'!$A$112,'FORMULAS FTE summary '!V:V)</f>
        <v>0</v>
      </c>
      <c r="H114" s="329">
        <f>SUMIF('FORMULAS FTE summary '!$Q:$Q,'Summary  (multi component bid)'!$A$112,'FORMULAS FTE summary '!W:W)</f>
        <v>0</v>
      </c>
    </row>
    <row r="115" spans="1:8" ht="16.5" customHeight="1" x14ac:dyDescent="0.25">
      <c r="A115" s="380"/>
      <c r="B115" s="294" t="str">
        <f>B5</f>
        <v>[insert name that relates to costing tab Component 4]</v>
      </c>
      <c r="C115" s="329">
        <f>SUMIF('FORMULAS FTE summary '!$Y:$Y,'Summary  (multi component bid)'!$A$112,'FORMULAS FTE summary '!Z:Z)</f>
        <v>0</v>
      </c>
      <c r="D115" s="329">
        <f>SUMIF('FORMULAS FTE summary '!$Y:$Y,'Summary  (multi component bid)'!$A$112,'FORMULAS FTE summary '!AA:AA)</f>
        <v>0</v>
      </c>
      <c r="E115" s="329">
        <f>SUMIF('FORMULAS FTE summary '!$Y:$Y,'Summary  (multi component bid)'!$A$112,'FORMULAS FTE summary '!AB:AB)</f>
        <v>0</v>
      </c>
      <c r="F115" s="329">
        <f>SUMIF('FORMULAS FTE summary '!$Y:$Y,'Summary  (multi component bid)'!$A$112,'FORMULAS FTE summary '!AC:AC)</f>
        <v>0</v>
      </c>
      <c r="G115" s="329">
        <f>SUMIF('FORMULAS FTE summary '!$Y:$Y,'Summary  (multi component bid)'!$A$112,'FORMULAS FTE summary '!AD:AD)</f>
        <v>0</v>
      </c>
      <c r="H115" s="329">
        <f>SUMIF('FORMULAS FTE summary '!$Y:$Y,'Summary  (multi component bid)'!$A$112,'FORMULAS FTE summary '!AE:AE)</f>
        <v>0</v>
      </c>
    </row>
    <row r="116" spans="1:8" ht="16.5" customHeight="1" x14ac:dyDescent="0.25">
      <c r="A116" s="380"/>
      <c r="B116" s="295" t="str">
        <f>B6</f>
        <v>[insert name that relates to costing tab Component 5]</v>
      </c>
      <c r="C116" s="330">
        <f>SUMIF('FORMULAS FTE summary '!$AG:$AG,'Summary  (multi component bid)'!$A$112,'FORMULAS FTE summary '!AH:AH)</f>
        <v>0</v>
      </c>
      <c r="D116" s="330">
        <f>SUMIF('FORMULAS FTE summary '!$AG:$AG,'Summary  (multi component bid)'!$A$112,'FORMULAS FTE summary '!AI:AI)</f>
        <v>0</v>
      </c>
      <c r="E116" s="330">
        <f>SUMIF('FORMULAS FTE summary '!$AG:$AG,'Summary  (multi component bid)'!$A$112,'FORMULAS FTE summary '!AJ:AJ)</f>
        <v>0</v>
      </c>
      <c r="F116" s="330">
        <f>SUMIF('FORMULAS FTE summary '!$AG:$AG,'Summary  (multi component bid)'!$A$112,'FORMULAS FTE summary '!AK:AK)</f>
        <v>0</v>
      </c>
      <c r="G116" s="330">
        <f>SUMIF('FORMULAS FTE summary '!$AG:$AG,'Summary  (multi component bid)'!$A$112,'FORMULAS FTE summary '!AL:AL)</f>
        <v>0</v>
      </c>
      <c r="H116" s="330">
        <f>SUMIF('FORMULAS FTE summary '!$AG:$AG,'Summary  (multi component bid)'!$A$112,'FORMULAS FTE summary '!AM:AM)</f>
        <v>0</v>
      </c>
    </row>
    <row r="117" spans="1:8" ht="16.5" customHeight="1" x14ac:dyDescent="0.25">
      <c r="A117" s="381"/>
      <c r="B117" s="348" t="s">
        <v>253</v>
      </c>
      <c r="C117" s="349">
        <f>SUM(C112:C116)</f>
        <v>0</v>
      </c>
      <c r="D117" s="349">
        <f t="shared" ref="D117" si="16">SUM(D112:D116)</f>
        <v>0</v>
      </c>
      <c r="E117" s="349">
        <f t="shared" ref="E117" si="17">SUM(E112:E116)</f>
        <v>0</v>
      </c>
      <c r="F117" s="349">
        <f t="shared" ref="F117" si="18">SUM(F112:F116)</f>
        <v>0</v>
      </c>
      <c r="G117" s="349">
        <f t="shared" ref="G117" si="19">SUM(G112:G116)</f>
        <v>0</v>
      </c>
      <c r="H117" s="349">
        <f t="shared" ref="H117" si="20">SUM(H112:H116)</f>
        <v>0</v>
      </c>
    </row>
    <row r="118" spans="1:8" ht="15.75" customHeight="1" x14ac:dyDescent="0.25">
      <c r="A118" s="380" t="s">
        <v>129</v>
      </c>
      <c r="B118" s="302" t="str">
        <f>B2</f>
        <v>[insert name that relates to costing tab Component 1]</v>
      </c>
      <c r="C118" s="328">
        <f>SUMIF('FORMULAS FTE summary '!$A:$A,'Summary  (multi component bid)'!$A$118,'FORMULAS FTE summary '!B:B)</f>
        <v>0</v>
      </c>
      <c r="D118" s="328">
        <f>SUMIF('FORMULAS FTE summary '!$A:$A,'Summary  (multi component bid)'!$A$118,'FORMULAS FTE summary '!C:C)</f>
        <v>0</v>
      </c>
      <c r="E118" s="328">
        <f>SUMIF('FORMULAS FTE summary '!$A:$A,'Summary  (multi component bid)'!$A$118,'FORMULAS FTE summary '!D:D)</f>
        <v>0</v>
      </c>
      <c r="F118" s="328">
        <f>SUMIF('FORMULAS FTE summary '!$A:$A,'Summary  (multi component bid)'!$A$118,'FORMULAS FTE summary '!E:E)</f>
        <v>0</v>
      </c>
      <c r="G118" s="328">
        <f>SUMIF('FORMULAS FTE summary '!$A:$A,'Summary  (multi component bid)'!$A$118,'FORMULAS FTE summary '!F:F)</f>
        <v>0</v>
      </c>
      <c r="H118" s="328">
        <f>SUMIF('FORMULAS FTE summary '!$A:$A,'Summary  (multi component bid)'!$A$118,'FORMULAS FTE summary '!G:G)</f>
        <v>0</v>
      </c>
    </row>
    <row r="119" spans="1:8" ht="16.5" customHeight="1" x14ac:dyDescent="0.25">
      <c r="A119" s="380"/>
      <c r="B119" s="294" t="str">
        <f>B3</f>
        <v>[insert name that relates to costing tab Component 2]</v>
      </c>
      <c r="C119" s="329">
        <f>SUMIF('FORMULAS FTE summary '!$I:$I,'Summary  (multi component bid)'!$A$118,'FORMULAS FTE summary '!J:J)</f>
        <v>0</v>
      </c>
      <c r="D119" s="329">
        <f>SUMIF('FORMULAS FTE summary '!$I:$I,'Summary  (multi component bid)'!$A$118,'FORMULAS FTE summary '!K:K)</f>
        <v>0</v>
      </c>
      <c r="E119" s="329">
        <f>SUMIF('FORMULAS FTE summary '!$I:$I,'Summary  (multi component bid)'!$A$118,'FORMULAS FTE summary '!L:L)</f>
        <v>0</v>
      </c>
      <c r="F119" s="329">
        <f>SUMIF('FORMULAS FTE summary '!$I:$I,'Summary  (multi component bid)'!$A$118,'FORMULAS FTE summary '!M:M)</f>
        <v>0</v>
      </c>
      <c r="G119" s="329">
        <f>SUMIF('FORMULAS FTE summary '!$I:$I,'Summary  (multi component bid)'!$A$118,'FORMULAS FTE summary '!N:N)</f>
        <v>0</v>
      </c>
      <c r="H119" s="329">
        <f>SUMIF('FORMULAS FTE summary '!$I:$I,'Summary  (multi component bid)'!$A$118,'FORMULAS FTE summary '!O:O)</f>
        <v>0</v>
      </c>
    </row>
    <row r="120" spans="1:8" ht="16.5" customHeight="1" x14ac:dyDescent="0.25">
      <c r="A120" s="380"/>
      <c r="B120" s="294" t="str">
        <f>B4</f>
        <v>[insert name that relates to costing tab Component 3]</v>
      </c>
      <c r="C120" s="329">
        <f>SUMIF('FORMULAS FTE summary '!$Q:$Q,'Summary  (multi component bid)'!$A$118,'FORMULAS FTE summary '!R:R)</f>
        <v>0</v>
      </c>
      <c r="D120" s="329">
        <f>SUMIF('FORMULAS FTE summary '!$Q:$Q,'Summary  (multi component bid)'!$A$118,'FORMULAS FTE summary '!S:S)</f>
        <v>0</v>
      </c>
      <c r="E120" s="329">
        <f>SUMIF('FORMULAS FTE summary '!$Q:$Q,'Summary  (multi component bid)'!$A$118,'FORMULAS FTE summary '!T:T)</f>
        <v>0</v>
      </c>
      <c r="F120" s="329">
        <f>SUMIF('FORMULAS FTE summary '!$Q:$Q,'Summary  (multi component bid)'!$A$118,'FORMULAS FTE summary '!U:U)</f>
        <v>0</v>
      </c>
      <c r="G120" s="329">
        <f>SUMIF('FORMULAS FTE summary '!$Q:$Q,'Summary  (multi component bid)'!$A$118,'FORMULAS FTE summary '!V:V)</f>
        <v>0</v>
      </c>
      <c r="H120" s="329">
        <f>SUMIF('FORMULAS FTE summary '!$Q:$Q,'Summary  (multi component bid)'!$A$118,'FORMULAS FTE summary '!W:W)</f>
        <v>0</v>
      </c>
    </row>
    <row r="121" spans="1:8" ht="16.5" customHeight="1" x14ac:dyDescent="0.25">
      <c r="A121" s="380"/>
      <c r="B121" s="294" t="str">
        <f>B5</f>
        <v>[insert name that relates to costing tab Component 4]</v>
      </c>
      <c r="C121" s="329">
        <f>SUMIF('FORMULAS FTE summary '!$Y:$Y,'Summary  (multi component bid)'!$A$118,'FORMULAS FTE summary '!Z:Z)</f>
        <v>0</v>
      </c>
      <c r="D121" s="329">
        <f>SUMIF('FORMULAS FTE summary '!$Y:$Y,'Summary  (multi component bid)'!$A$118,'FORMULAS FTE summary '!AA:AA)</f>
        <v>0</v>
      </c>
      <c r="E121" s="329">
        <f>SUMIF('FORMULAS FTE summary '!$Y:$Y,'Summary  (multi component bid)'!$A$118,'FORMULAS FTE summary '!AB:AB)</f>
        <v>0</v>
      </c>
      <c r="F121" s="329">
        <f>SUMIF('FORMULAS FTE summary '!$Y:$Y,'Summary  (multi component bid)'!$A$118,'FORMULAS FTE summary '!AC:AC)</f>
        <v>0</v>
      </c>
      <c r="G121" s="329">
        <f>SUMIF('FORMULAS FTE summary '!$Y:$Y,'Summary  (multi component bid)'!$A$118,'FORMULAS FTE summary '!AD:AD)</f>
        <v>0</v>
      </c>
      <c r="H121" s="329">
        <f>SUMIF('FORMULAS FTE summary '!$Y:$Y,'Summary  (multi component bid)'!$A$118,'FORMULAS FTE summary '!AE:AE)</f>
        <v>0</v>
      </c>
    </row>
    <row r="122" spans="1:8" ht="16.5" customHeight="1" x14ac:dyDescent="0.25">
      <c r="A122" s="380"/>
      <c r="B122" s="295" t="str">
        <f>B6</f>
        <v>[insert name that relates to costing tab Component 5]</v>
      </c>
      <c r="C122" s="330">
        <f>SUMIF('FORMULAS FTE summary '!$AG:$AG,'Summary  (multi component bid)'!$A$118,'FORMULAS FTE summary '!AH:AH)</f>
        <v>0</v>
      </c>
      <c r="D122" s="330">
        <f>SUMIF('FORMULAS FTE summary '!$AG:$AG,'Summary  (multi component bid)'!$A$118,'FORMULAS FTE summary '!AI:AI)</f>
        <v>0</v>
      </c>
      <c r="E122" s="330">
        <f>SUMIF('FORMULAS FTE summary '!$AG:$AG,'Summary  (multi component bid)'!$A$118,'FORMULAS FTE summary '!AJ:AJ)</f>
        <v>0</v>
      </c>
      <c r="F122" s="330">
        <f>SUMIF('FORMULAS FTE summary '!$AG:$AG,'Summary  (multi component bid)'!$A$118,'FORMULAS FTE summary '!AK:AK)</f>
        <v>0</v>
      </c>
      <c r="G122" s="330">
        <f>SUMIF('FORMULAS FTE summary '!$AG:$AG,'Summary  (multi component bid)'!$A$118,'FORMULAS FTE summary '!AL:AL)</f>
        <v>0</v>
      </c>
      <c r="H122" s="330">
        <f>SUMIF('FORMULAS FTE summary '!$AG:$AG,'Summary  (multi component bid)'!$A$118,'FORMULAS FTE summary '!AM:AM)</f>
        <v>0</v>
      </c>
    </row>
    <row r="123" spans="1:8" ht="16.5" customHeight="1" x14ac:dyDescent="0.25">
      <c r="A123" s="381"/>
      <c r="B123" s="348" t="s">
        <v>254</v>
      </c>
      <c r="C123" s="349">
        <f>SUM(C118:C122)</f>
        <v>0</v>
      </c>
      <c r="D123" s="349">
        <f t="shared" ref="D123" si="21">SUM(D118:D122)</f>
        <v>0</v>
      </c>
      <c r="E123" s="349">
        <f t="shared" ref="E123" si="22">SUM(E118:E122)</f>
        <v>0</v>
      </c>
      <c r="F123" s="349">
        <f t="shared" ref="F123" si="23">SUM(F118:F122)</f>
        <v>0</v>
      </c>
      <c r="G123" s="349">
        <f t="shared" ref="G123" si="24">SUM(G118:G122)</f>
        <v>0</v>
      </c>
      <c r="H123" s="349">
        <f t="shared" ref="H123" si="25">SUM(H118:H122)</f>
        <v>0</v>
      </c>
    </row>
    <row r="124" spans="1:8" ht="16.5" customHeight="1" x14ac:dyDescent="0.25">
      <c r="A124" s="380" t="s">
        <v>130</v>
      </c>
      <c r="B124" s="302" t="str">
        <f>B2</f>
        <v>[insert name that relates to costing tab Component 1]</v>
      </c>
      <c r="C124" s="328">
        <f>SUMIF('FORMULAS FTE summary '!$A:$A,'Summary  (multi component bid)'!$A$124,'FORMULAS FTE summary '!B:B)</f>
        <v>0</v>
      </c>
      <c r="D124" s="328">
        <f>SUMIF('FORMULAS FTE summary '!$A:$A,'Summary  (multi component bid)'!$A$124,'FORMULAS FTE summary '!C:C)</f>
        <v>0</v>
      </c>
      <c r="E124" s="328">
        <f>SUMIF('FORMULAS FTE summary '!$A:$A,'Summary  (multi component bid)'!$A$124,'FORMULAS FTE summary '!D:D)</f>
        <v>0</v>
      </c>
      <c r="F124" s="328">
        <f>SUMIF('FORMULAS FTE summary '!$A:$A,'Summary  (multi component bid)'!$A$124,'FORMULAS FTE summary '!E:E)</f>
        <v>0</v>
      </c>
      <c r="G124" s="328">
        <f>SUMIF('FORMULAS FTE summary '!$A:$A,'Summary  (multi component bid)'!$A$124,'FORMULAS FTE summary '!F:F)</f>
        <v>0</v>
      </c>
      <c r="H124" s="328">
        <f>SUMIF('FORMULAS FTE summary '!$A:$A,'Summary  (multi component bid)'!$A$124,'FORMULAS FTE summary '!G:G)</f>
        <v>0</v>
      </c>
    </row>
    <row r="125" spans="1:8" ht="16.5" customHeight="1" x14ac:dyDescent="0.25">
      <c r="A125" s="380"/>
      <c r="B125" s="294" t="str">
        <f>B3</f>
        <v>[insert name that relates to costing tab Component 2]</v>
      </c>
      <c r="C125" s="329">
        <f>SUMIF('FORMULAS FTE summary '!$I:$I,'Summary  (multi component bid)'!$A$124,'FORMULAS FTE summary '!J:J)</f>
        <v>0</v>
      </c>
      <c r="D125" s="329">
        <f>SUMIF('FORMULAS FTE summary '!$I:$I,'Summary  (multi component bid)'!$A$124,'FORMULAS FTE summary '!K:K)</f>
        <v>0</v>
      </c>
      <c r="E125" s="329">
        <f>SUMIF('FORMULAS FTE summary '!$I:$I,'Summary  (multi component bid)'!$A$124,'FORMULAS FTE summary '!L:L)</f>
        <v>0</v>
      </c>
      <c r="F125" s="329">
        <f>SUMIF('FORMULAS FTE summary '!$I:$I,'Summary  (multi component bid)'!$A$124,'FORMULAS FTE summary '!M:M)</f>
        <v>0</v>
      </c>
      <c r="G125" s="329">
        <f>SUMIF('FORMULAS FTE summary '!$I:$I,'Summary  (multi component bid)'!$A$124,'FORMULAS FTE summary '!N:N)</f>
        <v>0</v>
      </c>
      <c r="H125" s="329">
        <f>SUMIF('FORMULAS FTE summary '!$I:$I,'Summary  (multi component bid)'!$A$124,'FORMULAS FTE summary '!O:O)</f>
        <v>0</v>
      </c>
    </row>
    <row r="126" spans="1:8" ht="16.5" customHeight="1" x14ac:dyDescent="0.25">
      <c r="A126" s="380"/>
      <c r="B126" s="294" t="str">
        <f>B4</f>
        <v>[insert name that relates to costing tab Component 3]</v>
      </c>
      <c r="C126" s="329">
        <f>SUMIF('FORMULAS FTE summary '!$Q:$Q,'Summary  (multi component bid)'!$A$124,'FORMULAS FTE summary '!R:R)</f>
        <v>0</v>
      </c>
      <c r="D126" s="329">
        <f>SUMIF('FORMULAS FTE summary '!$Q:$Q,'Summary  (multi component bid)'!$A$124,'FORMULAS FTE summary '!S:S)</f>
        <v>0</v>
      </c>
      <c r="E126" s="329">
        <f>SUMIF('FORMULAS FTE summary '!$Q:$Q,'Summary  (multi component bid)'!$A$124,'FORMULAS FTE summary '!T:T)</f>
        <v>0</v>
      </c>
      <c r="F126" s="329">
        <f>SUMIF('FORMULAS FTE summary '!$Q:$Q,'Summary  (multi component bid)'!$A$124,'FORMULAS FTE summary '!U:U)</f>
        <v>0</v>
      </c>
      <c r="G126" s="329">
        <f>SUMIF('FORMULAS FTE summary '!$Q:$Q,'Summary  (multi component bid)'!$A$124,'FORMULAS FTE summary '!V:V)</f>
        <v>0</v>
      </c>
      <c r="H126" s="329">
        <f>SUMIF('FORMULAS FTE summary '!$Q:$Q,'Summary  (multi component bid)'!$A$124,'FORMULAS FTE summary '!W:W)</f>
        <v>0</v>
      </c>
    </row>
    <row r="127" spans="1:8" ht="16.5" customHeight="1" x14ac:dyDescent="0.25">
      <c r="A127" s="380"/>
      <c r="B127" s="294" t="str">
        <f>B5</f>
        <v>[insert name that relates to costing tab Component 4]</v>
      </c>
      <c r="C127" s="329">
        <f>SUMIF('FORMULAS FTE summary '!$Y:$Y,'Summary  (multi component bid)'!$A$124,'FORMULAS FTE summary '!Z:Z)</f>
        <v>0</v>
      </c>
      <c r="D127" s="329">
        <f>SUMIF('FORMULAS FTE summary '!$Y:$Y,'Summary  (multi component bid)'!$A$124,'FORMULAS FTE summary '!AA:AA)</f>
        <v>0</v>
      </c>
      <c r="E127" s="329">
        <f>SUMIF('FORMULAS FTE summary '!$Y:$Y,'Summary  (multi component bid)'!$A$124,'FORMULAS FTE summary '!AB:AB)</f>
        <v>0</v>
      </c>
      <c r="F127" s="329">
        <f>SUMIF('FORMULAS FTE summary '!$Y:$Y,'Summary  (multi component bid)'!$A$124,'FORMULAS FTE summary '!AC:AC)</f>
        <v>0</v>
      </c>
      <c r="G127" s="329">
        <f>SUMIF('FORMULAS FTE summary '!$Y:$Y,'Summary  (multi component bid)'!$A$124,'FORMULAS FTE summary '!AD:AD)</f>
        <v>0</v>
      </c>
      <c r="H127" s="329">
        <f>SUMIF('FORMULAS FTE summary '!$Y:$Y,'Summary  (multi component bid)'!$A$124,'FORMULAS FTE summary '!AE:AE)</f>
        <v>0</v>
      </c>
    </row>
    <row r="128" spans="1:8" ht="16.5" customHeight="1" x14ac:dyDescent="0.25">
      <c r="A128" s="380"/>
      <c r="B128" s="295" t="str">
        <f>B6</f>
        <v>[insert name that relates to costing tab Component 5]</v>
      </c>
      <c r="C128" s="330">
        <f>SUMIF('FORMULAS FTE summary '!$AG:$AG,'Summary  (multi component bid)'!$A$124,'FORMULAS FTE summary '!AH:AH)</f>
        <v>0</v>
      </c>
      <c r="D128" s="330">
        <f>SUMIF('FORMULAS FTE summary '!$AG:$AG,'Summary  (multi component bid)'!$A$124,'FORMULAS FTE summary '!AI:AI)</f>
        <v>0</v>
      </c>
      <c r="E128" s="330">
        <f>SUMIF('FORMULAS FTE summary '!$AG:$AG,'Summary  (multi component bid)'!$A$124,'FORMULAS FTE summary '!AJ:AJ)</f>
        <v>0</v>
      </c>
      <c r="F128" s="330">
        <f>SUMIF('FORMULAS FTE summary '!$AG:$AG,'Summary  (multi component bid)'!$A$124,'FORMULAS FTE summary '!AK:AK)</f>
        <v>0</v>
      </c>
      <c r="G128" s="330">
        <f>SUMIF('FORMULAS FTE summary '!$AG:$AG,'Summary  (multi component bid)'!$A$124,'FORMULAS FTE summary '!AL:AL)</f>
        <v>0</v>
      </c>
      <c r="H128" s="330">
        <f>SUMIF('FORMULAS FTE summary '!$AG:$AG,'Summary  (multi component bid)'!$A$124,'FORMULAS FTE summary '!AM:AM)</f>
        <v>0</v>
      </c>
    </row>
    <row r="129" spans="1:8" ht="16.5" customHeight="1" x14ac:dyDescent="0.25">
      <c r="A129" s="381"/>
      <c r="B129" s="348" t="s">
        <v>255</v>
      </c>
      <c r="C129" s="349">
        <f>SUM(C124:C128)</f>
        <v>0</v>
      </c>
      <c r="D129" s="349">
        <f t="shared" ref="D129" si="26">SUM(D124:D128)</f>
        <v>0</v>
      </c>
      <c r="E129" s="349">
        <f t="shared" ref="E129" si="27">SUM(E124:E128)</f>
        <v>0</v>
      </c>
      <c r="F129" s="349">
        <f t="shared" ref="F129" si="28">SUM(F124:F128)</f>
        <v>0</v>
      </c>
      <c r="G129" s="349">
        <f t="shared" ref="G129" si="29">SUM(G124:G128)</f>
        <v>0</v>
      </c>
      <c r="H129" s="349">
        <f t="shared" ref="H129" si="30">SUM(H124:H128)</f>
        <v>0</v>
      </c>
    </row>
    <row r="130" spans="1:8" ht="16.5" customHeight="1" x14ac:dyDescent="0.25">
      <c r="A130" s="380" t="s">
        <v>131</v>
      </c>
      <c r="B130" s="302" t="str">
        <f>B2</f>
        <v>[insert name that relates to costing tab Component 1]</v>
      </c>
      <c r="C130" s="328">
        <f>SUMIF('FORMULAS FTE summary '!$A:$A,'Summary  (multi component bid)'!$A$130,'FORMULAS FTE summary '!B:B)</f>
        <v>0</v>
      </c>
      <c r="D130" s="328">
        <f>SUMIF('FORMULAS FTE summary '!$A:$A,'Summary  (multi component bid)'!$A$130,'FORMULAS FTE summary '!C:C)</f>
        <v>0</v>
      </c>
      <c r="E130" s="328">
        <f>SUMIF('FORMULAS FTE summary '!$A:$A,'Summary  (multi component bid)'!$A$130,'FORMULAS FTE summary '!D:D)</f>
        <v>0</v>
      </c>
      <c r="F130" s="328">
        <f>SUMIF('FORMULAS FTE summary '!$A:$A,'Summary  (multi component bid)'!$A$130,'FORMULAS FTE summary '!E:E)</f>
        <v>0</v>
      </c>
      <c r="G130" s="328">
        <f>SUMIF('FORMULAS FTE summary '!$A:$A,'Summary  (multi component bid)'!$A$130,'FORMULAS FTE summary '!F:F)</f>
        <v>0</v>
      </c>
      <c r="H130" s="328">
        <f>SUMIF('FORMULAS FTE summary '!$A:$A,'Summary  (multi component bid)'!$A$130,'FORMULAS FTE summary '!G:G)</f>
        <v>0</v>
      </c>
    </row>
    <row r="131" spans="1:8" ht="16.5" customHeight="1" x14ac:dyDescent="0.25">
      <c r="A131" s="380"/>
      <c r="B131" s="294" t="str">
        <f>B3</f>
        <v>[insert name that relates to costing tab Component 2]</v>
      </c>
      <c r="C131" s="329">
        <f>SUMIF('FORMULAS FTE summary '!$I:$I,'Summary  (multi component bid)'!$A$130,'FORMULAS FTE summary '!J:J)</f>
        <v>0</v>
      </c>
      <c r="D131" s="329">
        <f>SUMIF('FORMULAS FTE summary '!$I:$I,'Summary  (multi component bid)'!$A$130,'FORMULAS FTE summary '!K:K)</f>
        <v>0</v>
      </c>
      <c r="E131" s="329">
        <f>SUMIF('FORMULAS FTE summary '!$I:$I,'Summary  (multi component bid)'!$A$130,'FORMULAS FTE summary '!L:L)</f>
        <v>0</v>
      </c>
      <c r="F131" s="329">
        <f>SUMIF('FORMULAS FTE summary '!$I:$I,'Summary  (multi component bid)'!$A$130,'FORMULAS FTE summary '!M:M)</f>
        <v>0</v>
      </c>
      <c r="G131" s="329">
        <f>SUMIF('FORMULAS FTE summary '!$I:$I,'Summary  (multi component bid)'!$A$130,'FORMULAS FTE summary '!N:N)</f>
        <v>0</v>
      </c>
      <c r="H131" s="329">
        <f>SUMIF('FORMULAS FTE summary '!$I:$I,'Summary  (multi component bid)'!$A$130,'FORMULAS FTE summary '!O:O)</f>
        <v>0</v>
      </c>
    </row>
    <row r="132" spans="1:8" ht="16.5" customHeight="1" x14ac:dyDescent="0.25">
      <c r="A132" s="380"/>
      <c r="B132" s="294" t="str">
        <f>B4</f>
        <v>[insert name that relates to costing tab Component 3]</v>
      </c>
      <c r="C132" s="329">
        <f>SUMIF('FORMULAS FTE summary '!$Q:$Q,'Summary  (multi component bid)'!$A$130,'FORMULAS FTE summary '!R:R)</f>
        <v>0</v>
      </c>
      <c r="D132" s="329">
        <f>SUMIF('FORMULAS FTE summary '!$Q:$Q,'Summary  (multi component bid)'!$A$130,'FORMULAS FTE summary '!S:S)</f>
        <v>0</v>
      </c>
      <c r="E132" s="329">
        <f>SUMIF('FORMULAS FTE summary '!$Q:$Q,'Summary  (multi component bid)'!$A$130,'FORMULAS FTE summary '!T:T)</f>
        <v>0</v>
      </c>
      <c r="F132" s="329">
        <f>SUMIF('FORMULAS FTE summary '!$Q:$Q,'Summary  (multi component bid)'!$A$130,'FORMULAS FTE summary '!U:U)</f>
        <v>0</v>
      </c>
      <c r="G132" s="329">
        <f>SUMIF('FORMULAS FTE summary '!$Q:$Q,'Summary  (multi component bid)'!$A$130,'FORMULAS FTE summary '!V:V)</f>
        <v>0</v>
      </c>
      <c r="H132" s="329">
        <f>SUMIF('FORMULAS FTE summary '!$Q:$Q,'Summary  (multi component bid)'!$A$130,'FORMULAS FTE summary '!W:W)</f>
        <v>0</v>
      </c>
    </row>
    <row r="133" spans="1:8" ht="16.5" customHeight="1" x14ac:dyDescent="0.25">
      <c r="A133" s="380"/>
      <c r="B133" s="294" t="str">
        <f>B5</f>
        <v>[insert name that relates to costing tab Component 4]</v>
      </c>
      <c r="C133" s="329">
        <f>SUMIF('FORMULAS FTE summary '!$Y:$Y,'Summary  (multi component bid)'!$A$130,'FORMULAS FTE summary '!Z:Z)</f>
        <v>0</v>
      </c>
      <c r="D133" s="329">
        <f>SUMIF('FORMULAS FTE summary '!$Y:$Y,'Summary  (multi component bid)'!$A$130,'FORMULAS FTE summary '!AA:AA)</f>
        <v>0</v>
      </c>
      <c r="E133" s="329">
        <f>SUMIF('FORMULAS FTE summary '!$Y:$Y,'Summary  (multi component bid)'!$A$130,'FORMULAS FTE summary '!AB:AB)</f>
        <v>0</v>
      </c>
      <c r="F133" s="329">
        <f>SUMIF('FORMULAS FTE summary '!$Y:$Y,'Summary  (multi component bid)'!$A$130,'FORMULAS FTE summary '!AC:AC)</f>
        <v>0</v>
      </c>
      <c r="G133" s="329">
        <f>SUMIF('FORMULAS FTE summary '!$Y:$Y,'Summary  (multi component bid)'!$A$130,'FORMULAS FTE summary '!AD:AD)</f>
        <v>0</v>
      </c>
      <c r="H133" s="329">
        <f>SUMIF('FORMULAS FTE summary '!$Y:$Y,'Summary  (multi component bid)'!$A$130,'FORMULAS FTE summary '!AE:AE)</f>
        <v>0</v>
      </c>
    </row>
    <row r="134" spans="1:8" ht="16.5" customHeight="1" x14ac:dyDescent="0.25">
      <c r="A134" s="380"/>
      <c r="B134" s="295" t="str">
        <f>B6</f>
        <v>[insert name that relates to costing tab Component 5]</v>
      </c>
      <c r="C134" s="330">
        <f>SUMIF('FORMULAS FTE summary '!$AG:$AG,'Summary  (multi component bid)'!$A$130,'FORMULAS FTE summary '!AH:AH)</f>
        <v>0</v>
      </c>
      <c r="D134" s="330">
        <f>SUMIF('FORMULAS FTE summary '!$AG:$AG,'Summary  (multi component bid)'!$A$130,'FORMULAS FTE summary '!AI:AI)</f>
        <v>0</v>
      </c>
      <c r="E134" s="330">
        <f>SUMIF('FORMULAS FTE summary '!$AG:$AG,'Summary  (multi component bid)'!$A$130,'FORMULAS FTE summary '!AJ:AJ)</f>
        <v>0</v>
      </c>
      <c r="F134" s="330">
        <f>SUMIF('FORMULAS FTE summary '!$AG:$AG,'Summary  (multi component bid)'!$A$130,'FORMULAS FTE summary '!AK:AK)</f>
        <v>0</v>
      </c>
      <c r="G134" s="330">
        <f>SUMIF('FORMULAS FTE summary '!$AG:$AG,'Summary  (multi component bid)'!$A$130,'FORMULAS FTE summary '!AL:AL)</f>
        <v>0</v>
      </c>
      <c r="H134" s="330">
        <f>SUMIF('FORMULAS FTE summary '!$AG:$AG,'Summary  (multi component bid)'!$A$130,'FORMULAS FTE summary '!AM:AM)</f>
        <v>0</v>
      </c>
    </row>
    <row r="135" spans="1:8" ht="16.5" customHeight="1" x14ac:dyDescent="0.25">
      <c r="A135" s="381"/>
      <c r="B135" s="348" t="s">
        <v>257</v>
      </c>
      <c r="C135" s="349">
        <f>SUM(C130:C134)</f>
        <v>0</v>
      </c>
      <c r="D135" s="349">
        <f t="shared" ref="D135" si="31">SUM(D130:D134)</f>
        <v>0</v>
      </c>
      <c r="E135" s="349">
        <f t="shared" ref="E135" si="32">SUM(E130:E134)</f>
        <v>0</v>
      </c>
      <c r="F135" s="349">
        <f t="shared" ref="F135" si="33">SUM(F130:F134)</f>
        <v>0</v>
      </c>
      <c r="G135" s="349">
        <f t="shared" ref="G135" si="34">SUM(G130:G134)</f>
        <v>0</v>
      </c>
      <c r="H135" s="349">
        <f t="shared" ref="H135" si="35">SUM(H130:H134)</f>
        <v>0</v>
      </c>
    </row>
    <row r="136" spans="1:8" ht="16.5" customHeight="1" x14ac:dyDescent="0.25">
      <c r="A136" s="380" t="s">
        <v>56</v>
      </c>
      <c r="B136" s="302" t="str">
        <f>B2</f>
        <v>[insert name that relates to costing tab Component 1]</v>
      </c>
      <c r="C136" s="328">
        <f>SUMIF('FORMULAS FTE summary '!$A:$A,'Summary  (multi component bid)'!$A$136,'FORMULAS FTE summary '!B:B)</f>
        <v>0</v>
      </c>
      <c r="D136" s="328">
        <f>SUMIF('FORMULAS FTE summary '!$A:$A,'Summary  (multi component bid)'!$A$136,'FORMULAS FTE summary '!C:C)</f>
        <v>0</v>
      </c>
      <c r="E136" s="328">
        <f>SUMIF('FORMULAS FTE summary '!$A:$A,'Summary  (multi component bid)'!$A$136,'FORMULAS FTE summary '!D:D)</f>
        <v>0</v>
      </c>
      <c r="F136" s="328">
        <f>SUMIF('FORMULAS FTE summary '!$A:$A,'Summary  (multi component bid)'!$A$136,'FORMULAS FTE summary '!E:E)</f>
        <v>0</v>
      </c>
      <c r="G136" s="328">
        <f>SUMIF('FORMULAS FTE summary '!$A:$A,'Summary  (multi component bid)'!$A$136,'FORMULAS FTE summary '!F:F)</f>
        <v>0</v>
      </c>
      <c r="H136" s="328">
        <f>SUMIF('FORMULAS FTE summary '!$A:$A,'Summary  (multi component bid)'!$A$136,'FORMULAS FTE summary '!G:G)</f>
        <v>0</v>
      </c>
    </row>
    <row r="137" spans="1:8" ht="16.5" customHeight="1" x14ac:dyDescent="0.25">
      <c r="A137" s="380"/>
      <c r="B137" s="294" t="str">
        <f>B3</f>
        <v>[insert name that relates to costing tab Component 2]</v>
      </c>
      <c r="C137" s="329">
        <f>SUMIF('FORMULAS FTE summary '!$I:$I,'Summary  (multi component bid)'!$A$136,'FORMULAS FTE summary '!J:J)</f>
        <v>0</v>
      </c>
      <c r="D137" s="329">
        <f>SUMIF('FORMULAS FTE summary '!$I:$I,'Summary  (multi component bid)'!$A$136,'FORMULAS FTE summary '!K:K)</f>
        <v>0</v>
      </c>
      <c r="E137" s="329">
        <f>SUMIF('FORMULAS FTE summary '!$I:$I,'Summary  (multi component bid)'!$A$136,'FORMULAS FTE summary '!L:L)</f>
        <v>0</v>
      </c>
      <c r="F137" s="329">
        <f>SUMIF('FORMULAS FTE summary '!$I:$I,'Summary  (multi component bid)'!$A$136,'FORMULAS FTE summary '!M:M)</f>
        <v>0</v>
      </c>
      <c r="G137" s="329">
        <f>SUMIF('FORMULAS FTE summary '!$I:$I,'Summary  (multi component bid)'!$A$136,'FORMULAS FTE summary '!N:N)</f>
        <v>0</v>
      </c>
      <c r="H137" s="329">
        <f>SUMIF('FORMULAS FTE summary '!$I:$I,'Summary  (multi component bid)'!$A$136,'FORMULAS FTE summary '!O:O)</f>
        <v>0</v>
      </c>
    </row>
    <row r="138" spans="1:8" ht="16.5" customHeight="1" x14ac:dyDescent="0.25">
      <c r="A138" s="380"/>
      <c r="B138" s="294" t="str">
        <f>B4</f>
        <v>[insert name that relates to costing tab Component 3]</v>
      </c>
      <c r="C138" s="329">
        <f>SUMIF('FORMULAS FTE summary '!$Q:$Q,'Summary  (multi component bid)'!$A$136,'FORMULAS FTE summary '!R:R)</f>
        <v>0</v>
      </c>
      <c r="D138" s="329">
        <f>SUMIF('FORMULAS FTE summary '!$Q:$Q,'Summary  (multi component bid)'!$A$136,'FORMULAS FTE summary '!S:S)</f>
        <v>0</v>
      </c>
      <c r="E138" s="329">
        <f>SUMIF('FORMULAS FTE summary '!$Q:$Q,'Summary  (multi component bid)'!$A$136,'FORMULAS FTE summary '!T:T)</f>
        <v>0</v>
      </c>
      <c r="F138" s="329">
        <f>SUMIF('FORMULAS FTE summary '!$Q:$Q,'Summary  (multi component bid)'!$A$136,'FORMULAS FTE summary '!U:U)</f>
        <v>0</v>
      </c>
      <c r="G138" s="329">
        <f>SUMIF('FORMULAS FTE summary '!$Q:$Q,'Summary  (multi component bid)'!$A$136,'FORMULAS FTE summary '!V:V)</f>
        <v>0</v>
      </c>
      <c r="H138" s="329">
        <f>SUMIF('FORMULAS FTE summary '!$Q:$Q,'Summary  (multi component bid)'!$A$136,'FORMULAS FTE summary '!W:W)</f>
        <v>0</v>
      </c>
    </row>
    <row r="139" spans="1:8" ht="16.5" customHeight="1" x14ac:dyDescent="0.25">
      <c r="A139" s="380"/>
      <c r="B139" s="294" t="str">
        <f>B5</f>
        <v>[insert name that relates to costing tab Component 4]</v>
      </c>
      <c r="C139" s="329">
        <f>SUMIF('FORMULAS FTE summary '!$Y:$Y,'Summary  (multi component bid)'!$A$136,'FORMULAS FTE summary '!Z:Z)</f>
        <v>0</v>
      </c>
      <c r="D139" s="329">
        <f>SUMIF('FORMULAS FTE summary '!$Y:$Y,'Summary  (multi component bid)'!$A$136,'FORMULAS FTE summary '!AA:AA)</f>
        <v>0</v>
      </c>
      <c r="E139" s="329">
        <f>SUMIF('FORMULAS FTE summary '!$Y:$Y,'Summary  (multi component bid)'!$A$136,'FORMULAS FTE summary '!AB:AB)</f>
        <v>0</v>
      </c>
      <c r="F139" s="329">
        <f>SUMIF('FORMULAS FTE summary '!$Y:$Y,'Summary  (multi component bid)'!$A$136,'FORMULAS FTE summary '!AC:AC)</f>
        <v>0</v>
      </c>
      <c r="G139" s="329">
        <f>SUMIF('FORMULAS FTE summary '!$Y:$Y,'Summary  (multi component bid)'!$A$136,'FORMULAS FTE summary '!AD:AD)</f>
        <v>0</v>
      </c>
      <c r="H139" s="329">
        <f>SUMIF('FORMULAS FTE summary '!$Y:$Y,'Summary  (multi component bid)'!$A$136,'FORMULAS FTE summary '!AE:AE)</f>
        <v>0</v>
      </c>
    </row>
    <row r="140" spans="1:8" ht="16.5" customHeight="1" x14ac:dyDescent="0.25">
      <c r="A140" s="380"/>
      <c r="B140" s="295" t="str">
        <f>B6</f>
        <v>[insert name that relates to costing tab Component 5]</v>
      </c>
      <c r="C140" s="330">
        <f>SUMIF('FORMULAS FTE summary '!$AG:$AG,'Summary  (multi component bid)'!$A$136,'FORMULAS FTE summary '!AH:AH)</f>
        <v>0</v>
      </c>
      <c r="D140" s="330">
        <f>SUMIF('FORMULAS FTE summary '!$AG:$AG,'Summary  (multi component bid)'!$A$136,'FORMULAS FTE summary '!AI:AI)</f>
        <v>0</v>
      </c>
      <c r="E140" s="330">
        <f>SUMIF('FORMULAS FTE summary '!$AG:$AG,'Summary  (multi component bid)'!$A$136,'FORMULAS FTE summary '!AJ:AJ)</f>
        <v>0</v>
      </c>
      <c r="F140" s="330">
        <f>SUMIF('FORMULAS FTE summary '!$AG:$AG,'Summary  (multi component bid)'!$A$136,'FORMULAS FTE summary '!AK:AK)</f>
        <v>0</v>
      </c>
      <c r="G140" s="330">
        <f>SUMIF('FORMULAS FTE summary '!$AG:$AG,'Summary  (multi component bid)'!$A$136,'FORMULAS FTE summary '!AL:AL)</f>
        <v>0</v>
      </c>
      <c r="H140" s="330">
        <f>SUMIF('FORMULAS FTE summary '!$AG:$AG,'Summary  (multi component bid)'!$A$136,'FORMULAS FTE summary '!AM:AM)</f>
        <v>0</v>
      </c>
    </row>
    <row r="141" spans="1:8" ht="16.5" customHeight="1" x14ac:dyDescent="0.25">
      <c r="A141" s="381"/>
      <c r="B141" s="348" t="s">
        <v>256</v>
      </c>
      <c r="C141" s="349">
        <f>SUM(C136:C140)</f>
        <v>0</v>
      </c>
      <c r="D141" s="349">
        <f t="shared" ref="D141" si="36">SUM(D136:D140)</f>
        <v>0</v>
      </c>
      <c r="E141" s="349">
        <f t="shared" ref="E141" si="37">SUM(E136:E140)</f>
        <v>0</v>
      </c>
      <c r="F141" s="349">
        <f t="shared" ref="F141" si="38">SUM(F136:F140)</f>
        <v>0</v>
      </c>
      <c r="G141" s="349">
        <f t="shared" ref="G141" si="39">SUM(G136:G140)</f>
        <v>0</v>
      </c>
      <c r="H141" s="349">
        <f t="shared" ref="H141" si="40">SUM(H136:H140)</f>
        <v>0</v>
      </c>
    </row>
    <row r="142" spans="1:8" ht="16.5" customHeight="1" thickBot="1" x14ac:dyDescent="0.3">
      <c r="A142" s="290" t="s">
        <v>195</v>
      </c>
      <c r="B142" s="290"/>
      <c r="C142" s="291">
        <f>C141+C135+C129+C123+C117+C111+C105+C99+C93</f>
        <v>0</v>
      </c>
      <c r="D142" s="291">
        <f t="shared" ref="D142:H142" si="41">D141+D135+D129+D123+D117+D111+D105+D99+D93</f>
        <v>0</v>
      </c>
      <c r="E142" s="291">
        <f t="shared" si="41"/>
        <v>0</v>
      </c>
      <c r="F142" s="291">
        <f t="shared" si="41"/>
        <v>0</v>
      </c>
      <c r="G142" s="291">
        <f t="shared" si="41"/>
        <v>0</v>
      </c>
      <c r="H142" s="291">
        <f t="shared" si="41"/>
        <v>0</v>
      </c>
    </row>
    <row r="143" spans="1:8" ht="16.5" customHeight="1" thickTop="1" x14ac:dyDescent="0.25"/>
  </sheetData>
  <protectedRanges>
    <protectedRange sqref="A136:B141" name="Range1_1"/>
  </protectedRanges>
  <mergeCells count="25">
    <mergeCell ref="A88:A93"/>
    <mergeCell ref="A94:A99"/>
    <mergeCell ref="A130:A135"/>
    <mergeCell ref="A136:A141"/>
    <mergeCell ref="A100:A105"/>
    <mergeCell ref="A106:A111"/>
    <mergeCell ref="A112:A117"/>
    <mergeCell ref="A118:A123"/>
    <mergeCell ref="A124:A129"/>
    <mergeCell ref="A1:B1"/>
    <mergeCell ref="A8:I8"/>
    <mergeCell ref="A23:I23"/>
    <mergeCell ref="A86:H86"/>
    <mergeCell ref="A10:A14"/>
    <mergeCell ref="A15:A19"/>
    <mergeCell ref="A27:A31"/>
    <mergeCell ref="A32:A36"/>
    <mergeCell ref="A37:A41"/>
    <mergeCell ref="A43:A47"/>
    <mergeCell ref="A56:A60"/>
    <mergeCell ref="A20:B20"/>
    <mergeCell ref="A61:A65"/>
    <mergeCell ref="A74:A78"/>
    <mergeCell ref="A69:A73"/>
    <mergeCell ref="A79:A83"/>
  </mergeCells>
  <phoneticPr fontId="28" type="noConversion"/>
  <conditionalFormatting sqref="C21:I21">
    <cfRule type="cellIs" dxfId="0" priority="1" operator="greaterThan">
      <formula>0</formula>
    </cfRule>
  </conditionalFormatting>
  <pageMargins left="0.7" right="0.7" top="0.75" bottom="0.75" header="0.3" footer="0.3"/>
  <pageSetup paperSize="9" orientation="portrait" r:id="rId1"/>
  <headerFooter>
    <oddFooter>&amp;L&amp;1#&amp;"Calibri"&amp;11&amp;K000000OFFICIAL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F938-4195-4C8C-909D-74352D11287E}">
  <sheetPr>
    <tabColor theme="3"/>
  </sheetPr>
  <dimension ref="A1"/>
  <sheetViews>
    <sheetView workbookViewId="0">
      <selection activeCell="I36" sqref="I36"/>
    </sheetView>
  </sheetViews>
  <sheetFormatPr defaultRowHeight="15" x14ac:dyDescent="0.25"/>
  <sheetData/>
  <pageMargins left="0.7" right="0.7" top="0.75" bottom="0.75" header="0.3" footer="0.3"/>
  <pageSetup paperSize="9" orientation="portrait"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showGridLines="0" tabSelected="1" zoomScale="55" zoomScaleNormal="55" zoomScalePageLayoutView="70" workbookViewId="0">
      <pane xSplit="13" ySplit="10" topLeftCell="N11" activePane="bottomRight" state="frozen"/>
      <selection pane="topRight" activeCell="N1" sqref="N1"/>
      <selection pane="bottomLeft" activeCell="A11" sqref="A11"/>
      <selection pane="bottomRight" activeCell="L11" sqref="L11"/>
    </sheetView>
  </sheetViews>
  <sheetFormatPr defaultColWidth="9.140625" defaultRowHeight="21" outlineLevelCol="1" x14ac:dyDescent="0.25"/>
  <cols>
    <col min="1" max="1" width="1.85546875" style="7" customWidth="1"/>
    <col min="2" max="2" width="67.42578125" style="8" hidden="1" customWidth="1" outlineLevel="1"/>
    <col min="3" max="3" width="22.42578125" style="9" customWidth="1" collapsed="1"/>
    <col min="4" max="4" width="28.28515625" style="9" customWidth="1"/>
    <col min="5" max="5" width="17.28515625" style="9" customWidth="1"/>
    <col min="6" max="6" width="21.28515625" style="9" customWidth="1"/>
    <col min="7" max="7" width="18.7109375" style="9" customWidth="1"/>
    <col min="8" max="8" width="14.28515625" style="9" customWidth="1"/>
    <col min="9" max="9" width="16.5703125" style="9" customWidth="1"/>
    <col min="10" max="10" width="14.85546875" style="9" customWidth="1"/>
    <col min="11" max="11" width="23.85546875" style="9" customWidth="1"/>
    <col min="12" max="12" width="11.28515625" style="9" customWidth="1"/>
    <col min="13" max="13" width="25.5703125" style="9" customWidth="1"/>
    <col min="14" max="14" width="30.140625" style="183" bestFit="1" customWidth="1"/>
    <col min="15" max="15" width="19.5703125" style="184" customWidth="1"/>
    <col min="16" max="16" width="19.42578125" style="9" bestFit="1" customWidth="1"/>
    <col min="17" max="18" width="15.85546875" style="9" bestFit="1" customWidth="1"/>
    <col min="19" max="19" width="18.42578125" style="88" bestFit="1" customWidth="1"/>
    <col min="20" max="20" width="18.85546875" style="9" bestFit="1" customWidth="1"/>
    <col min="21" max="22" width="19.85546875" style="9" customWidth="1"/>
    <col min="23" max="23" width="19.85546875" style="10" customWidth="1"/>
    <col min="24" max="24" width="118" style="11" bestFit="1" customWidth="1"/>
    <col min="25" max="25" width="11.28515625" style="9" bestFit="1" customWidth="1"/>
    <col min="26" max="26" width="12.28515625" style="9" bestFit="1" customWidth="1"/>
    <col min="27" max="16384" width="9.140625" style="9"/>
  </cols>
  <sheetData>
    <row r="1" spans="1:26" ht="19.5" thickBot="1" x14ac:dyDescent="0.3">
      <c r="B1" s="84" t="s">
        <v>29</v>
      </c>
      <c r="T1" s="9" t="b">
        <f>T11=" "</f>
        <v>1</v>
      </c>
    </row>
    <row r="2" spans="1:26" ht="32.25" thickTop="1" x14ac:dyDescent="0.25">
      <c r="A2" s="7" t="s">
        <v>23</v>
      </c>
      <c r="C2" s="384" t="s">
        <v>171</v>
      </c>
      <c r="D2" s="385"/>
      <c r="E2" s="385"/>
      <c r="F2" s="385"/>
      <c r="G2" s="385"/>
      <c r="H2" s="385"/>
      <c r="I2" s="385"/>
      <c r="J2" s="385"/>
      <c r="K2" s="385"/>
      <c r="L2" s="385"/>
      <c r="M2" s="385"/>
      <c r="N2" s="385"/>
      <c r="O2" s="385"/>
      <c r="P2" s="385"/>
      <c r="Q2" s="385"/>
      <c r="R2" s="385"/>
      <c r="S2" s="385"/>
      <c r="T2" s="385"/>
      <c r="U2" s="385"/>
      <c r="V2" s="385"/>
      <c r="W2" s="385"/>
      <c r="X2" s="386"/>
    </row>
    <row r="3" spans="1:26" ht="23.25" x14ac:dyDescent="0.25">
      <c r="B3" s="12" t="s">
        <v>24</v>
      </c>
      <c r="C3" s="389" t="s">
        <v>25</v>
      </c>
      <c r="D3" s="390"/>
      <c r="E3" s="390"/>
      <c r="F3" s="390"/>
      <c r="G3" s="390"/>
      <c r="H3" s="390"/>
      <c r="I3" s="390"/>
      <c r="J3" s="390"/>
      <c r="K3" s="390"/>
      <c r="L3" s="390"/>
      <c r="M3" s="390"/>
      <c r="N3" s="390"/>
      <c r="O3" s="390"/>
      <c r="P3" s="390"/>
      <c r="Q3" s="390"/>
      <c r="R3" s="390"/>
      <c r="S3" s="390"/>
      <c r="T3" s="390"/>
      <c r="U3" s="390"/>
      <c r="V3" s="390"/>
      <c r="W3" s="390"/>
      <c r="X3" s="391"/>
    </row>
    <row r="4" spans="1:26" ht="26.25" customHeight="1" x14ac:dyDescent="0.25">
      <c r="B4" s="12" t="s">
        <v>26</v>
      </c>
      <c r="C4" s="255" t="s">
        <v>27</v>
      </c>
      <c r="D4" s="181"/>
      <c r="E4" s="181"/>
      <c r="F4" s="85"/>
      <c r="G4" s="387"/>
      <c r="H4" s="387"/>
      <c r="I4" s="387"/>
      <c r="J4" s="387"/>
      <c r="K4" s="387"/>
      <c r="L4" s="387"/>
      <c r="M4" s="387"/>
      <c r="N4" s="387"/>
      <c r="O4" s="387"/>
      <c r="P4" s="387"/>
      <c r="Q4" s="387"/>
      <c r="R4" s="387"/>
      <c r="S4" s="387"/>
      <c r="T4" s="387"/>
      <c r="U4" s="387"/>
      <c r="V4" s="387"/>
      <c r="W4" s="387"/>
      <c r="X4" s="388"/>
    </row>
    <row r="5" spans="1:26" ht="26.25" customHeight="1" x14ac:dyDescent="0.25">
      <c r="B5" s="12"/>
      <c r="C5" s="255" t="s">
        <v>202</v>
      </c>
      <c r="D5" s="181"/>
      <c r="E5" s="181"/>
      <c r="F5" s="85"/>
      <c r="G5" s="101"/>
      <c r="H5" s="101"/>
      <c r="I5" s="101"/>
      <c r="J5" s="101"/>
      <c r="K5" s="101"/>
      <c r="L5" s="101"/>
      <c r="M5" s="101"/>
      <c r="N5" s="101"/>
      <c r="O5" s="101"/>
      <c r="P5" s="101"/>
      <c r="Q5" s="101"/>
      <c r="R5" s="101"/>
      <c r="S5" s="101"/>
      <c r="T5" s="101"/>
      <c r="U5" s="101"/>
      <c r="V5" s="101"/>
      <c r="W5" s="101"/>
      <c r="X5" s="292"/>
    </row>
    <row r="6" spans="1:26" ht="28.5" x14ac:dyDescent="0.25">
      <c r="C6" s="102" t="s">
        <v>168</v>
      </c>
      <c r="D6" s="103"/>
      <c r="E6" s="103"/>
      <c r="F6" s="103"/>
      <c r="G6" s="104"/>
      <c r="H6" s="104"/>
      <c r="I6" s="104"/>
      <c r="J6" s="104"/>
      <c r="K6" s="104"/>
      <c r="L6" s="104"/>
      <c r="M6" s="104"/>
      <c r="N6" s="185"/>
      <c r="O6" s="186"/>
      <c r="P6" s="104"/>
      <c r="Q6" s="104"/>
      <c r="R6" s="104"/>
      <c r="S6" s="217"/>
      <c r="T6" s="104"/>
      <c r="U6" s="104"/>
      <c r="V6" s="104"/>
      <c r="W6" s="104"/>
      <c r="X6" s="104"/>
    </row>
    <row r="7" spans="1:26" ht="27" customHeight="1" x14ac:dyDescent="0.25">
      <c r="C7" s="13"/>
      <c r="E7" s="396" t="s">
        <v>166</v>
      </c>
      <c r="F7" s="396"/>
      <c r="O7" s="183"/>
      <c r="P7" s="355"/>
      <c r="U7" s="392"/>
      <c r="V7" s="393"/>
      <c r="W7" s="393"/>
      <c r="X7" s="35"/>
    </row>
    <row r="8" spans="1:26" ht="113.25" thickBot="1" x14ac:dyDescent="0.3">
      <c r="C8" s="394" t="s">
        <v>28</v>
      </c>
      <c r="D8" s="395"/>
      <c r="E8" s="182" t="s">
        <v>30</v>
      </c>
      <c r="F8" s="182" t="s">
        <v>170</v>
      </c>
      <c r="M8" s="204" t="s">
        <v>178</v>
      </c>
      <c r="N8" s="187" t="s">
        <v>162</v>
      </c>
      <c r="O8" s="187" t="s">
        <v>163</v>
      </c>
      <c r="T8" s="100" t="s">
        <v>165</v>
      </c>
      <c r="U8" s="392" t="s">
        <v>164</v>
      </c>
      <c r="V8" s="393"/>
      <c r="W8" s="393"/>
      <c r="X8" s="81"/>
    </row>
    <row r="9" spans="1:26" s="354" customFormat="1" ht="63" x14ac:dyDescent="0.25">
      <c r="A9" s="350"/>
      <c r="B9" s="351" t="s">
        <v>36</v>
      </c>
      <c r="C9" s="352" t="s">
        <v>37</v>
      </c>
      <c r="D9" s="353" t="s">
        <v>38</v>
      </c>
      <c r="E9" s="353" t="s">
        <v>39</v>
      </c>
      <c r="F9" s="353" t="s">
        <v>40</v>
      </c>
      <c r="G9" s="82" t="s">
        <v>41</v>
      </c>
      <c r="H9" s="82" t="s">
        <v>42</v>
      </c>
      <c r="I9" s="82" t="s">
        <v>43</v>
      </c>
      <c r="J9" s="82" t="s">
        <v>44</v>
      </c>
      <c r="K9" s="82" t="s">
        <v>45</v>
      </c>
      <c r="L9" s="82" t="s">
        <v>46</v>
      </c>
      <c r="M9" s="82" t="s">
        <v>161</v>
      </c>
      <c r="N9" s="188" t="s">
        <v>2</v>
      </c>
      <c r="O9" s="188" t="s">
        <v>31</v>
      </c>
      <c r="P9" s="82" t="s">
        <v>4</v>
      </c>
      <c r="Q9" s="82" t="s">
        <v>5</v>
      </c>
      <c r="R9" s="82" t="s">
        <v>6</v>
      </c>
      <c r="S9" s="82" t="s">
        <v>7</v>
      </c>
      <c r="T9" s="82" t="s">
        <v>8</v>
      </c>
      <c r="U9" s="82" t="s">
        <v>32</v>
      </c>
      <c r="V9" s="82" t="s">
        <v>33</v>
      </c>
      <c r="W9" s="82" t="s">
        <v>34</v>
      </c>
      <c r="X9" s="82" t="s">
        <v>35</v>
      </c>
    </row>
    <row r="10" spans="1:26" x14ac:dyDescent="0.25">
      <c r="C10" s="17" t="s">
        <v>11</v>
      </c>
      <c r="D10" s="87"/>
      <c r="E10" s="87"/>
      <c r="F10" s="87"/>
      <c r="G10" s="18"/>
      <c r="H10" s="10"/>
      <c r="I10" s="19"/>
      <c r="J10" s="19"/>
      <c r="K10" s="19"/>
      <c r="L10" s="19"/>
      <c r="M10" s="19"/>
      <c r="N10" s="189"/>
      <c r="O10" s="189"/>
      <c r="P10" s="20"/>
      <c r="Q10" s="20"/>
      <c r="R10" s="20"/>
      <c r="S10" s="20"/>
      <c r="T10" s="20"/>
      <c r="U10" s="21"/>
      <c r="V10" s="20"/>
      <c r="W10" s="22"/>
      <c r="X10" s="23"/>
    </row>
    <row r="11" spans="1:26" ht="63" x14ac:dyDescent="0.25">
      <c r="B11" s="24" t="s">
        <v>47</v>
      </c>
      <c r="C11" s="112"/>
      <c r="D11" s="113"/>
      <c r="E11" s="113"/>
      <c r="F11" s="113">
        <f t="shared" ref="F11:F17" si="0">IF(OR(E11="Program",E11="WoVG Capability"),"[Insert Program/WoVG Capability name here]",E11)</f>
        <v>0</v>
      </c>
      <c r="G11" s="107"/>
      <c r="H11" s="108"/>
      <c r="I11" s="109"/>
      <c r="J11" s="109"/>
      <c r="K11" s="109"/>
      <c r="L11" s="109"/>
      <c r="M11" s="114"/>
      <c r="N11" s="153" t="str">
        <f>IFERROR(IF(N$9&lt;$I11, " ",IF($N$9&gt;$J11," ",INDEX('Standard costing - VPS'!$B$2:$J$7,MATCH($I11,'Standard costing - VPS'!$B$2:$B$7,0),MATCH($G11,'Standard costing - VPS'!$B$2:$J$2,0))*1/12))," ")</f>
        <v xml:space="preserve"> </v>
      </c>
      <c r="O11" s="190" t="str">
        <f>IF(O$9&lt;$I11," ",IF($O$9&gt;$J11," ",INDEX('Standard costing - VPS'!$B$2:$J$7,MATCH($I11,'Standard costing - VPS'!$B$2:$B$7,0),MATCH($G11,'Standard costing - VPS'!$B$2:$J$2,0))*$H11*(M11/12)))</f>
        <v xml:space="preserve"> </v>
      </c>
      <c r="P11" s="124" t="str">
        <f>IF(P$9&lt;$I11, " ",IF($P$9&gt;$J11," ",INDEX('Standard costing - VPS'!$B$2:$J$7,MATCH($I11,'Standard costing - VPS'!$B$2:$B$7,0),MATCH($G11,'Standard costing - VPS'!$B$2:$J$2,0))*$H11))</f>
        <v xml:space="preserve"> </v>
      </c>
      <c r="Q11" s="124" t="str">
        <f>IF(Q$9&lt;$I11," ",IF($Q$9&gt;$J11," ",INDEX('Standard costing - VPS'!$B$2:$J$7,MATCH($I11,'Standard costing - VPS'!$B$2:$B$7,0),MATCH($G11,'Standard costing - VPS'!$B$2:$J$2,0))*$H11))</f>
        <v xml:space="preserve"> </v>
      </c>
      <c r="R11" s="124" t="str">
        <f>IF(R$9&lt;$I11, " ",IF($R$9&gt;$J11," ",INDEX('Standard costing - VPS'!$B$2:$J$7,MATCH($I11,'Standard costing - VPS'!$B$2:$B$7,0),MATCH($G11,'Standard costing - VPS'!$B$2:$J$2,0))*$H11))</f>
        <v xml:space="preserve"> </v>
      </c>
      <c r="S11" s="218">
        <f>SUM(N11:R11)</f>
        <v>0</v>
      </c>
      <c r="T11" s="153" t="str">
        <f>IF(T$9&lt;$I11," ",IF($T$9&gt;$J11," ",INDEX('Standard costing - VPS'!$B$2:$J$7,MATCH($I11,'Standard costing - VPS'!$B$2:$B$7,0),MATCH($G11,'Standard costing - VPS'!$B$2:$J$2,0))*$H11))</f>
        <v xml:space="preserve"> </v>
      </c>
      <c r="U11" s="132">
        <v>0</v>
      </c>
      <c r="V11" s="133">
        <v>0</v>
      </c>
      <c r="W11" s="134" t="s">
        <v>169</v>
      </c>
      <c r="X11" s="111"/>
    </row>
    <row r="12" spans="1:26" x14ac:dyDescent="0.25">
      <c r="C12" s="105"/>
      <c r="D12" s="113"/>
      <c r="E12" s="113"/>
      <c r="F12" s="113">
        <f t="shared" si="0"/>
        <v>0</v>
      </c>
      <c r="G12" s="107"/>
      <c r="H12" s="108"/>
      <c r="I12" s="109"/>
      <c r="J12" s="109"/>
      <c r="K12" s="109"/>
      <c r="L12" s="109"/>
      <c r="M12" s="115"/>
      <c r="N12" s="153" t="str">
        <f>IFERROR(IF(N$9&lt;$I12, " ",IF($N$9&gt;$J12," ",INDEX('Standard costing - VPS'!$B$2:$J$7,MATCH($I12,'Standard costing - VPS'!$B$2:$B$7,0),MATCH($G12,'Standard costing - VPS'!$B$2:$J$2,0))*1/12))," ")</f>
        <v xml:space="preserve"> </v>
      </c>
      <c r="O12" s="190" t="str">
        <f>IF(O$9&lt;$I12," ",IF($O$9&gt;$J12," ",INDEX('Standard costing - VPS'!$B$2:$J$7,MATCH($I12,'Standard costing - VPS'!$B$2:$B$7,0),MATCH($G12,'Standard costing - VPS'!$B$2:$J$2,0))*$H12*(M12/12)))</f>
        <v xml:space="preserve"> </v>
      </c>
      <c r="P12" s="124" t="str">
        <f>IF(P$9&lt;$I12, " ",IF($P$9&gt;$J12," ",INDEX('Standard costing - VPS'!$B$2:$J$7,MATCH($I12,'Standard costing - VPS'!$B$2:$B$7,0),MATCH($G12,'Standard costing - VPS'!$B$2:$J$2,0))*$H12))</f>
        <v xml:space="preserve"> </v>
      </c>
      <c r="Q12" s="124" t="str">
        <f>IF(Q$9&lt;$I12," ",IF($Q$9&gt;$J12," ",INDEX('Standard costing - VPS'!$B$2:$J$7,MATCH($I12,'Standard costing - VPS'!$B$2:$B$7,0),MATCH($G12,'Standard costing - VPS'!$B$2:$J$2,0))*$H12))</f>
        <v xml:space="preserve"> </v>
      </c>
      <c r="R12" s="124" t="str">
        <f>IF(R$9&lt;$I12, " ",IF($R$9&gt;$J12," ",INDEX('Standard costing - VPS'!$B$2:$J$7,MATCH($I12,'Standard costing - VPS'!$B$2:$B$7,0),MATCH($G12,'Standard costing - VPS'!$B$2:$J$2,0))*$H12))</f>
        <v xml:space="preserve"> </v>
      </c>
      <c r="S12" s="218">
        <f t="shared" ref="S12:S22" si="1">SUM(N12:R12)</f>
        <v>0</v>
      </c>
      <c r="T12" s="153" t="str">
        <f>IF(T$9&lt;$I12," ",IF($T$9&gt;$J12," ",INDEX('Standard costing - VPS'!$B$2:$J$7,MATCH($I12,'Standard costing - VPS'!$B$2:$B$7,0),MATCH($G12,'Standard costing - VPS'!$B$2:$J$2,0))*$H12))</f>
        <v xml:space="preserve"> </v>
      </c>
      <c r="U12" s="132">
        <v>0</v>
      </c>
      <c r="V12" s="133">
        <v>0</v>
      </c>
      <c r="W12" s="134" t="s">
        <v>169</v>
      </c>
      <c r="X12" s="111"/>
      <c r="Z12" s="25"/>
    </row>
    <row r="13" spans="1:26" x14ac:dyDescent="0.25">
      <c r="C13" s="105"/>
      <c r="D13" s="106"/>
      <c r="E13" s="113"/>
      <c r="F13" s="113">
        <f t="shared" si="0"/>
        <v>0</v>
      </c>
      <c r="G13" s="107"/>
      <c r="H13" s="108"/>
      <c r="I13" s="109"/>
      <c r="J13" s="109"/>
      <c r="K13" s="109"/>
      <c r="L13" s="109"/>
      <c r="M13" s="114"/>
      <c r="N13" s="153" t="str">
        <f>IFERROR(IF(N$9&lt;$I13, " ",IF($N$9&gt;$J13," ",INDEX('Standard costing - VPS'!$B$2:$J$7,MATCH($I13,'Standard costing - VPS'!$B$2:$B$7,0),MATCH($G13,'Standard costing - VPS'!$B$2:$J$2,0))*1/12))," ")</f>
        <v xml:space="preserve"> </v>
      </c>
      <c r="O13" s="190" t="str">
        <f>IF(O$9&lt;$I13," ",IF($O$9&gt;$J13," ",INDEX('Standard costing - VPS'!$B$2:$J$7,MATCH($I13,'Standard costing - VPS'!$B$2:$B$7,0),MATCH($G13,'Standard costing - VPS'!$B$2:$J$2,0))*$H13*(M13/12)))</f>
        <v xml:space="preserve"> </v>
      </c>
      <c r="P13" s="124" t="str">
        <f>IF(P$9&lt;$I13, " ",IF($P$9&gt;$J13," ",INDEX('Standard costing - VPS'!$B$2:$J$7,MATCH($I13,'Standard costing - VPS'!$B$2:$B$7,0),MATCH($G13,'Standard costing - VPS'!$B$2:$J$2,0))*$H13))</f>
        <v xml:space="preserve"> </v>
      </c>
      <c r="Q13" s="124" t="str">
        <f>IF(Q$9&lt;$I13," ",IF($Q$9&gt;$J13," ",INDEX('Standard costing - VPS'!$B$2:$J$7,MATCH($I13,'Standard costing - VPS'!$B$2:$B$7,0),MATCH($G13,'Standard costing - VPS'!$B$2:$J$2,0))*$H13))</f>
        <v xml:space="preserve"> </v>
      </c>
      <c r="R13" s="124" t="str">
        <f>IF(R$9&lt;$I13, " ",IF($R$9&gt;$J13," ",INDEX('Standard costing - VPS'!$B$2:$J$7,MATCH($I13,'Standard costing - VPS'!$B$2:$B$7,0),MATCH($G13,'Standard costing - VPS'!$B$2:$J$2,0))*$H13))</f>
        <v xml:space="preserve"> </v>
      </c>
      <c r="S13" s="218">
        <f t="shared" si="1"/>
        <v>0</v>
      </c>
      <c r="T13" s="153" t="str">
        <f>IF(T$9&lt;$I13," ",IF($T$9&gt;$J13," ",INDEX('Standard costing - VPS'!$B$2:$J$7,MATCH($I13,'Standard costing - VPS'!$B$2:$B$7,0),MATCH($G13,'Standard costing - VPS'!$B$2:$J$2,0))*$H13))</f>
        <v xml:space="preserve"> </v>
      </c>
      <c r="U13" s="132">
        <v>0</v>
      </c>
      <c r="V13" s="133">
        <v>0</v>
      </c>
      <c r="W13" s="134" t="s">
        <v>169</v>
      </c>
      <c r="X13" s="111"/>
      <c r="Z13" s="25"/>
    </row>
    <row r="14" spans="1:26" x14ac:dyDescent="0.25">
      <c r="C14" s="105"/>
      <c r="D14" s="106"/>
      <c r="E14" s="113"/>
      <c r="F14" s="113">
        <f t="shared" si="0"/>
        <v>0</v>
      </c>
      <c r="G14" s="107"/>
      <c r="H14" s="108"/>
      <c r="I14" s="109"/>
      <c r="J14" s="109"/>
      <c r="K14" s="109"/>
      <c r="L14" s="109"/>
      <c r="M14" s="114"/>
      <c r="N14" s="153" t="str">
        <f>IFERROR(IF(N$9&lt;$I14, " ",IF($N$9&gt;$J14," ",INDEX('Standard costing - VPS'!$B$2:$J$7,MATCH($I14,'Standard costing - VPS'!$B$2:$B$7,0),MATCH($G14,'Standard costing - VPS'!$B$2:$J$2,0))*1/12))," ")</f>
        <v xml:space="preserve"> </v>
      </c>
      <c r="O14" s="190" t="str">
        <f>IF(O$9&lt;$I14," ",IF($O$9&gt;$J14," ",INDEX('Standard costing - VPS'!$B$2:$J$7,MATCH($I14,'Standard costing - VPS'!$B$2:$B$7,0),MATCH($G14,'Standard costing - VPS'!$B$2:$J$2,0))*$H14*(M14/12)))</f>
        <v xml:space="preserve"> </v>
      </c>
      <c r="P14" s="124" t="str">
        <f>IF(P$9&lt;$I14, " ",IF($P$9&gt;$J14," ",INDEX('Standard costing - VPS'!$B$2:$J$7,MATCH($I14,'Standard costing - VPS'!$B$2:$B$7,0),MATCH($G14,'Standard costing - VPS'!$B$2:$J$2,0))*$H14))</f>
        <v xml:space="preserve"> </v>
      </c>
      <c r="Q14" s="124" t="str">
        <f>IF(Q$9&lt;$I14," ",IF($Q$9&gt;$J14," ",INDEX('Standard costing - VPS'!$B$2:$J$7,MATCH($I14,'Standard costing - VPS'!$B$2:$B$7,0),MATCH($G14,'Standard costing - VPS'!$B$2:$J$2,0))*$H14))</f>
        <v xml:space="preserve"> </v>
      </c>
      <c r="R14" s="124" t="str">
        <f>IF(R$9&lt;$I14, " ",IF($R$9&gt;$J14," ",INDEX('Standard costing - VPS'!$B$2:$J$7,MATCH($I14,'Standard costing - VPS'!$B$2:$B$7,0),MATCH($G14,'Standard costing - VPS'!$B$2:$J$2,0))*$H14))</f>
        <v xml:space="preserve"> </v>
      </c>
      <c r="S14" s="218">
        <f t="shared" si="1"/>
        <v>0</v>
      </c>
      <c r="T14" s="153" t="str">
        <f>IF(T$9&lt;$I14," ",IF($T$9&gt;$J14," ",INDEX('Standard costing - VPS'!$B$2:$J$7,MATCH($I14,'Standard costing - VPS'!$B$2:$B$7,0),MATCH($G14,'Standard costing - VPS'!$B$2:$J$2,0))*$H14))</f>
        <v xml:space="preserve"> </v>
      </c>
      <c r="U14" s="132">
        <v>0</v>
      </c>
      <c r="V14" s="133">
        <v>0</v>
      </c>
      <c r="W14" s="134" t="s">
        <v>169</v>
      </c>
      <c r="X14" s="111"/>
      <c r="Z14" s="25"/>
    </row>
    <row r="15" spans="1:26" x14ac:dyDescent="0.25">
      <c r="C15" s="105"/>
      <c r="D15" s="106"/>
      <c r="E15" s="113"/>
      <c r="F15" s="113">
        <f t="shared" si="0"/>
        <v>0</v>
      </c>
      <c r="G15" s="107"/>
      <c r="H15" s="108"/>
      <c r="I15" s="109"/>
      <c r="J15" s="109"/>
      <c r="K15" s="109"/>
      <c r="L15" s="109"/>
      <c r="M15" s="114"/>
      <c r="N15" s="153" t="str">
        <f>IFERROR(IF(N$9&lt;$I15, " ",IF($N$9&gt;$J15," ",INDEX('Standard costing - VPS'!$B$2:$J$7,MATCH($I15,'Standard costing - VPS'!$B$2:$B$7,0),MATCH($G15,'Standard costing - VPS'!$B$2:$J$2,0))*1/12))," ")</f>
        <v xml:space="preserve"> </v>
      </c>
      <c r="O15" s="190" t="str">
        <f>IF(O$9&lt;$I15," ",IF($O$9&gt;$J15," ",INDEX('Standard costing - VPS'!$B$2:$J$7,MATCH($I15,'Standard costing - VPS'!$B$2:$B$7,0),MATCH($G15,'Standard costing - VPS'!$B$2:$J$2,0))*$H15*(M15/12)))</f>
        <v xml:space="preserve"> </v>
      </c>
      <c r="P15" s="124" t="str">
        <f>IF(P$9&lt;$I15, " ",IF($P$9&gt;$J15," ",INDEX('Standard costing - VPS'!$B$2:$J$7,MATCH($I15,'Standard costing - VPS'!$B$2:$B$7,0),MATCH($G15,'Standard costing - VPS'!$B$2:$J$2,0))*$H15))</f>
        <v xml:space="preserve"> </v>
      </c>
      <c r="Q15" s="124" t="str">
        <f>IF(Q$9&lt;$I15," ",IF($Q$9&gt;$J15," ",INDEX('Standard costing - VPS'!$B$2:$J$7,MATCH($I15,'Standard costing - VPS'!$B$2:$B$7,0),MATCH($G15,'Standard costing - VPS'!$B$2:$J$2,0))*$H15))</f>
        <v xml:space="preserve"> </v>
      </c>
      <c r="R15" s="124" t="str">
        <f>IF(R$9&lt;$I15, " ",IF($R$9&gt;$J15," ",INDEX('Standard costing - VPS'!$B$2:$J$7,MATCH($I15,'Standard costing - VPS'!$B$2:$B$7,0),MATCH($G15,'Standard costing - VPS'!$B$2:$J$2,0))*$H15))</f>
        <v xml:space="preserve"> </v>
      </c>
      <c r="S15" s="218">
        <f>SUM(N15:R15)</f>
        <v>0</v>
      </c>
      <c r="T15" s="153" t="str">
        <f>IF(T$9&lt;$I15," ",IF($T$9&gt;$J15," ",INDEX('Standard costing - VPS'!$B$2:$J$7,MATCH($I15,'Standard costing - VPS'!$B$2:$B$7,0),MATCH($G15,'Standard costing - VPS'!$B$2:$J$2,0))*$H15))</f>
        <v xml:space="preserve"> </v>
      </c>
      <c r="U15" s="132">
        <v>0</v>
      </c>
      <c r="V15" s="133">
        <v>0</v>
      </c>
      <c r="W15" s="134" t="s">
        <v>169</v>
      </c>
      <c r="X15" s="111"/>
      <c r="Z15" s="25"/>
    </row>
    <row r="16" spans="1:26" x14ac:dyDescent="0.25">
      <c r="C16" s="105"/>
      <c r="D16" s="106"/>
      <c r="E16" s="113"/>
      <c r="F16" s="113">
        <f t="shared" si="0"/>
        <v>0</v>
      </c>
      <c r="G16" s="107"/>
      <c r="H16" s="108"/>
      <c r="I16" s="109"/>
      <c r="J16" s="109"/>
      <c r="K16" s="109"/>
      <c r="L16" s="109"/>
      <c r="M16" s="114"/>
      <c r="N16" s="153" t="str">
        <f>IFERROR(IF(N$9&lt;$I16, " ",IF($N$9&gt;$J16," ",INDEX('Standard costing - VPS'!$B$2:$J$7,MATCH($I16,'Standard costing - VPS'!$B$2:$B$7,0),MATCH($G16,'Standard costing - VPS'!$B$2:$J$2,0))*1/12))," ")</f>
        <v xml:space="preserve"> </v>
      </c>
      <c r="O16" s="190" t="str">
        <f>IF(O$9&lt;$I16," ",IF($O$9&gt;$J16," ",INDEX('Standard costing - VPS'!$B$2:$J$7,MATCH($I16,'Standard costing - VPS'!$B$2:$B$7,0),MATCH($G16,'Standard costing - VPS'!$B$2:$J$2,0))*$H16*(M16/12)))</f>
        <v xml:space="preserve"> </v>
      </c>
      <c r="P16" s="124" t="str">
        <f>IF(P$9&lt;$I16, " ",IF($P$9&gt;$J16," ",INDEX('Standard costing - VPS'!$B$2:$J$7,MATCH($I16,'Standard costing - VPS'!$B$2:$B$7,0),MATCH($G16,'Standard costing - VPS'!$B$2:$J$2,0))*$H16))</f>
        <v xml:space="preserve"> </v>
      </c>
      <c r="Q16" s="124" t="str">
        <f>IF(Q$9&lt;$I16," ",IF($Q$9&gt;$J16," ",INDEX('Standard costing - VPS'!$B$2:$J$7,MATCH($I16,'Standard costing - VPS'!$B$2:$B$7,0),MATCH($G16,'Standard costing - VPS'!$B$2:$J$2,0))*$H16))</f>
        <v xml:space="preserve"> </v>
      </c>
      <c r="R16" s="124" t="str">
        <f>IF(R$9&lt;$I16, " ",IF($R$9&gt;$J16," ",INDEX('Standard costing - VPS'!$B$2:$J$7,MATCH($I16,'Standard costing - VPS'!$B$2:$B$7,0),MATCH($G16,'Standard costing - VPS'!$B$2:$J$2,0))*$H16))</f>
        <v xml:space="preserve"> </v>
      </c>
      <c r="S16" s="218">
        <f t="shared" si="1"/>
        <v>0</v>
      </c>
      <c r="T16" s="153" t="str">
        <f>IF(T$9&lt;$I16," ",IF($T$9&gt;$J16," ",INDEX('Standard costing - VPS'!$B$2:$J$7,MATCH($I16,'Standard costing - VPS'!$B$2:$B$7,0),MATCH($G16,'Standard costing - VPS'!$B$2:$J$2,0))*$H16))</f>
        <v xml:space="preserve"> </v>
      </c>
      <c r="U16" s="132">
        <v>0</v>
      </c>
      <c r="V16" s="133">
        <v>0</v>
      </c>
      <c r="W16" s="134" t="s">
        <v>169</v>
      </c>
      <c r="X16" s="111"/>
      <c r="Z16" s="25"/>
    </row>
    <row r="17" spans="1:26" x14ac:dyDescent="0.25">
      <c r="C17" s="105"/>
      <c r="D17" s="106"/>
      <c r="E17" s="113"/>
      <c r="F17" s="113">
        <f t="shared" si="0"/>
        <v>0</v>
      </c>
      <c r="G17" s="107"/>
      <c r="H17" s="108"/>
      <c r="I17" s="109"/>
      <c r="J17" s="109"/>
      <c r="K17" s="109"/>
      <c r="L17" s="109"/>
      <c r="M17" s="114"/>
      <c r="N17" s="153" t="str">
        <f>IFERROR(IF(N$9&lt;$I17, " ",IF($N$9&gt;$J17," ",INDEX('Standard costing - VPS'!$B$2:$J$7,MATCH($I17,'Standard costing - VPS'!$B$2:$B$7,0),MATCH($G17,'Standard costing - VPS'!$B$2:$J$2,0))*1/12))," ")</f>
        <v xml:space="preserve"> </v>
      </c>
      <c r="O17" s="190" t="str">
        <f>IF(O$9&lt;$I17," ",IF($O$9&gt;$J17," ",INDEX('Standard costing - VPS'!$B$2:$J$7,MATCH($I17,'Standard costing - VPS'!$B$2:$B$7,0),MATCH($G17,'Standard costing - VPS'!$B$2:$J$2,0))*$H17*(M17/12)))</f>
        <v xml:space="preserve"> </v>
      </c>
      <c r="P17" s="124" t="str">
        <f>IF(P$9&lt;$I17, " ",IF($P$9&gt;$J17," ",INDEX('Standard costing - VPS'!$B$2:$J$7,MATCH($I17,'Standard costing - VPS'!$B$2:$B$7,0),MATCH($G17,'Standard costing - VPS'!$B$2:$J$2,0))*$H17))</f>
        <v xml:space="preserve"> </v>
      </c>
      <c r="Q17" s="124" t="str">
        <f>IF(Q$9&lt;$I17," ",IF($Q$9&gt;$J17," ",INDEX('Standard costing - VPS'!$B$2:$J$7,MATCH($I17,'Standard costing - VPS'!$B$2:$B$7,0),MATCH($G17,'Standard costing - VPS'!$B$2:$J$2,0))*$H17))</f>
        <v xml:space="preserve"> </v>
      </c>
      <c r="R17" s="124" t="str">
        <f>IF(R$9&lt;$I17, " ",IF($R$9&gt;$J17," ",INDEX('Standard costing - VPS'!$B$2:$J$7,MATCH($I17,'Standard costing - VPS'!$B$2:$B$7,0),MATCH($G17,'Standard costing - VPS'!$B$2:$J$2,0))*$H17))</f>
        <v xml:space="preserve"> </v>
      </c>
      <c r="S17" s="218">
        <f t="shared" si="1"/>
        <v>0</v>
      </c>
      <c r="T17" s="153" t="str">
        <f>IF(T$9&lt;$I17," ",IF($T$9&gt;$J17," ",INDEX('Standard costing - VPS'!$B$2:$J$7,MATCH($I17,'Standard costing - VPS'!$B$2:$B$7,0),MATCH($G17,'Standard costing - VPS'!$B$2:$J$2,0))*$H17))</f>
        <v xml:space="preserve"> </v>
      </c>
      <c r="U17" s="132">
        <v>0</v>
      </c>
      <c r="V17" s="133">
        <v>0</v>
      </c>
      <c r="W17" s="134" t="s">
        <v>169</v>
      </c>
      <c r="X17" s="111"/>
      <c r="Z17" s="25"/>
    </row>
    <row r="18" spans="1:26" x14ac:dyDescent="0.25">
      <c r="C18" s="105"/>
      <c r="D18" s="106"/>
      <c r="E18" s="113"/>
      <c r="F18" s="113">
        <f t="shared" ref="F18:F21" si="2">IF(OR(E18="Program",E18="WoVG Capability"),"[Insert Program/WoVG Capability name here]",E18)</f>
        <v>0</v>
      </c>
      <c r="G18" s="107"/>
      <c r="H18" s="108"/>
      <c r="I18" s="109"/>
      <c r="J18" s="109"/>
      <c r="K18" s="109"/>
      <c r="L18" s="109"/>
      <c r="M18" s="114"/>
      <c r="N18" s="153" t="str">
        <f>IFERROR(IF(N$9&lt;$I18, " ",IF($N$9&gt;$J18," ",INDEX('Standard costing - VPS'!$B$2:$J$7,MATCH($I18,'Standard costing - VPS'!$B$2:$B$7,0),MATCH($G18,'Standard costing - VPS'!$B$2:$J$2,0))*1/12))," ")</f>
        <v xml:space="preserve"> </v>
      </c>
      <c r="O18" s="190" t="str">
        <f>IF(O$9&lt;$I18," ",IF($O$9&gt;$J18," ",INDEX('Standard costing - VPS'!$B$2:$J$7,MATCH($I18,'Standard costing - VPS'!$B$2:$B$7,0),MATCH($G18,'Standard costing - VPS'!$B$2:$J$2,0))*$H18*(M18/12)))</f>
        <v xml:space="preserve"> </v>
      </c>
      <c r="P18" s="124" t="str">
        <f>IF(P$9&lt;$I18, " ",IF($P$9&gt;$J18," ",INDEX('Standard costing - VPS'!$B$2:$J$7,MATCH($I18,'Standard costing - VPS'!$B$2:$B$7,0),MATCH($G18,'Standard costing - VPS'!$B$2:$J$2,0))*$H18))</f>
        <v xml:space="preserve"> </v>
      </c>
      <c r="Q18" s="124" t="str">
        <f>IF(Q$9&lt;$I18," ",IF($Q$9&gt;$J18," ",INDEX('Standard costing - VPS'!$B$2:$J$7,MATCH($I18,'Standard costing - VPS'!$B$2:$B$7,0),MATCH($G18,'Standard costing - VPS'!$B$2:$J$2,0))*$H18))</f>
        <v xml:space="preserve"> </v>
      </c>
      <c r="R18" s="124" t="str">
        <f>IF(R$9&lt;$I18, " ",IF($R$9&gt;$J18," ",INDEX('Standard costing - VPS'!$B$2:$J$7,MATCH($I18,'Standard costing - VPS'!$B$2:$B$7,0),MATCH($G18,'Standard costing - VPS'!$B$2:$J$2,0))*$H18))</f>
        <v xml:space="preserve"> </v>
      </c>
      <c r="S18" s="218">
        <f t="shared" si="1"/>
        <v>0</v>
      </c>
      <c r="T18" s="153" t="str">
        <f>IF(T$9&lt;$I18," ",IF($T$9&gt;$J18," ",INDEX('Standard costing - VPS'!$B$2:$J$7,MATCH($I18,'Standard costing - VPS'!$B$2:$B$7,0),MATCH($G18,'Standard costing - VPS'!$B$2:$J$2,0))*$H18))</f>
        <v xml:space="preserve"> </v>
      </c>
      <c r="U18" s="132">
        <v>0</v>
      </c>
      <c r="V18" s="133">
        <v>0</v>
      </c>
      <c r="W18" s="134" t="s">
        <v>169</v>
      </c>
      <c r="X18" s="111"/>
      <c r="Z18" s="25"/>
    </row>
    <row r="19" spans="1:26" x14ac:dyDescent="0.25">
      <c r="C19" s="105"/>
      <c r="D19" s="106"/>
      <c r="E19" s="113"/>
      <c r="F19" s="113">
        <f t="shared" si="2"/>
        <v>0</v>
      </c>
      <c r="G19" s="107"/>
      <c r="H19" s="108"/>
      <c r="I19" s="109"/>
      <c r="J19" s="109"/>
      <c r="K19" s="109"/>
      <c r="L19" s="109"/>
      <c r="M19" s="114"/>
      <c r="N19" s="153" t="str">
        <f>IFERROR(IF(N$9&lt;$I19, " ",IF($N$9&gt;$J19," ",INDEX('Standard costing - VPS'!$B$2:$J$7,MATCH($I19,'Standard costing - VPS'!$B$2:$B$7,0),MATCH($G19,'Standard costing - VPS'!$B$2:$J$2,0))*1/12))," ")</f>
        <v xml:space="preserve"> </v>
      </c>
      <c r="O19" s="190" t="str">
        <f>IF(O$9&lt;$I19," ",IF($O$9&gt;$J19," ",INDEX('Standard costing - VPS'!$B$2:$J$7,MATCH($I19,'Standard costing - VPS'!$B$2:$B$7,0),MATCH($G19,'Standard costing - VPS'!$B$2:$J$2,0))*$H19*(M19/12)))</f>
        <v xml:space="preserve"> </v>
      </c>
      <c r="P19" s="124" t="str">
        <f>IF(P$9&lt;$I19, " ",IF($P$9&gt;$J19," ",INDEX('Standard costing - VPS'!$B$2:$J$7,MATCH($I19,'Standard costing - VPS'!$B$2:$B$7,0),MATCH($G19,'Standard costing - VPS'!$B$2:$J$2,0))*$H19))</f>
        <v xml:space="preserve"> </v>
      </c>
      <c r="Q19" s="124" t="str">
        <f>IF(Q$9&lt;$I19," ",IF($Q$9&gt;$J19," ",INDEX('Standard costing - VPS'!$B$2:$J$7,MATCH($I19,'Standard costing - VPS'!$B$2:$B$7,0),MATCH($G19,'Standard costing - VPS'!$B$2:$J$2,0))*$H19))</f>
        <v xml:space="preserve"> </v>
      </c>
      <c r="R19" s="124" t="str">
        <f>IF(R$9&lt;$I19, " ",IF($R$9&gt;$J19," ",INDEX('Standard costing - VPS'!$B$2:$J$7,MATCH($I19,'Standard costing - VPS'!$B$2:$B$7,0),MATCH($G19,'Standard costing - VPS'!$B$2:$J$2,0))*$H19))</f>
        <v xml:space="preserve"> </v>
      </c>
      <c r="S19" s="218">
        <f t="shared" si="1"/>
        <v>0</v>
      </c>
      <c r="T19" s="153" t="str">
        <f>IF(T$9&lt;$I19," ",IF($T$9&gt;$J19," ",INDEX('Standard costing - VPS'!$B$2:$J$7,MATCH($I19,'Standard costing - VPS'!$B$2:$B$7,0),MATCH($G19,'Standard costing - VPS'!$B$2:$J$2,0))*$H19))</f>
        <v xml:space="preserve"> </v>
      </c>
      <c r="U19" s="132">
        <v>0</v>
      </c>
      <c r="V19" s="133">
        <v>0</v>
      </c>
      <c r="W19" s="134" t="s">
        <v>169</v>
      </c>
      <c r="X19" s="111"/>
      <c r="Z19" s="25"/>
    </row>
    <row r="20" spans="1:26" x14ac:dyDescent="0.25">
      <c r="C20" s="105"/>
      <c r="D20" s="106"/>
      <c r="E20" s="113"/>
      <c r="F20" s="113">
        <f t="shared" si="2"/>
        <v>0</v>
      </c>
      <c r="G20" s="107"/>
      <c r="H20" s="108"/>
      <c r="I20" s="109"/>
      <c r="J20" s="109"/>
      <c r="K20" s="109"/>
      <c r="L20" s="109"/>
      <c r="M20" s="114"/>
      <c r="N20" s="153" t="str">
        <f>IFERROR(IF(N$9&lt;$I20, " ",IF($N$9&gt;$J20," ",INDEX('Standard costing - VPS'!$B$2:$J$7,MATCH($I20,'Standard costing - VPS'!$B$2:$B$7,0),MATCH($G20,'Standard costing - VPS'!$B$2:$J$2,0))*1/12))," ")</f>
        <v xml:space="preserve"> </v>
      </c>
      <c r="O20" s="190" t="str">
        <f>IF(O$9&lt;$I20," ",IF($O$9&gt;$J20," ",INDEX('Standard costing - VPS'!$B$2:$J$7,MATCH($I20,'Standard costing - VPS'!$B$2:$B$7,0),MATCH($G20,'Standard costing - VPS'!$B$2:$J$2,0))*$H20*(M20/12)))</f>
        <v xml:space="preserve"> </v>
      </c>
      <c r="P20" s="124" t="str">
        <f>IF(P$9&lt;$I20, " ",IF($P$9&gt;$J20," ",INDEX('Standard costing - VPS'!$B$2:$J$7,MATCH($I20,'Standard costing - VPS'!$B$2:$B$7,0),MATCH($G20,'Standard costing - VPS'!$B$2:$J$2,0))*$H20))</f>
        <v xml:space="preserve"> </v>
      </c>
      <c r="Q20" s="124" t="str">
        <f>IF(Q$9&lt;$I20," ",IF($Q$9&gt;$J20," ",INDEX('Standard costing - VPS'!$B$2:$J$7,MATCH($I20,'Standard costing - VPS'!$B$2:$B$7,0),MATCH($G20,'Standard costing - VPS'!$B$2:$J$2,0))*$H20))</f>
        <v xml:space="preserve"> </v>
      </c>
      <c r="R20" s="124" t="str">
        <f>IF(R$9&lt;$I20, " ",IF($R$9&gt;$J20," ",INDEX('Standard costing - VPS'!$B$2:$J$7,MATCH($I20,'Standard costing - VPS'!$B$2:$B$7,0),MATCH($G20,'Standard costing - VPS'!$B$2:$J$2,0))*$H20))</f>
        <v xml:space="preserve"> </v>
      </c>
      <c r="S20" s="218">
        <f t="shared" si="1"/>
        <v>0</v>
      </c>
      <c r="T20" s="153" t="str">
        <f>IF(T$9&lt;$I20," ",IF($T$9&gt;$J20," ",INDEX('Standard costing - VPS'!$B$2:$J$7,MATCH($I20,'Standard costing - VPS'!$B$2:$B$7,0),MATCH($G20,'Standard costing - VPS'!$B$2:$J$2,0))*$H20))</f>
        <v xml:space="preserve"> </v>
      </c>
      <c r="U20" s="132">
        <v>0</v>
      </c>
      <c r="V20" s="133">
        <v>0</v>
      </c>
      <c r="W20" s="134" t="s">
        <v>169</v>
      </c>
      <c r="X20" s="111"/>
      <c r="Z20" s="25"/>
    </row>
    <row r="21" spans="1:26" x14ac:dyDescent="0.25">
      <c r="C21" s="105"/>
      <c r="D21" s="106"/>
      <c r="E21" s="113"/>
      <c r="F21" s="113">
        <f t="shared" si="2"/>
        <v>0</v>
      </c>
      <c r="G21" s="107"/>
      <c r="H21" s="108"/>
      <c r="I21" s="109"/>
      <c r="J21" s="109"/>
      <c r="K21" s="109"/>
      <c r="L21" s="109"/>
      <c r="M21" s="114"/>
      <c r="N21" s="153" t="str">
        <f>IFERROR(IF(N$9&lt;$I21, " ",IF($N$9&gt;$J21," ",INDEX('Standard costing - VPS'!$B$2:$J$7,MATCH($I21,'Standard costing - VPS'!$B$2:$B$7,0),MATCH($G21,'Standard costing - VPS'!$B$2:$J$2,0))*1/12))," ")</f>
        <v xml:space="preserve"> </v>
      </c>
      <c r="O21" s="190" t="str">
        <f>IF(O$9&lt;$I21," ",IF($O$9&gt;$J21," ",INDEX('Standard costing - VPS'!$B$2:$J$7,MATCH($I21,'Standard costing - VPS'!$B$2:$B$7,0),MATCH($G21,'Standard costing - VPS'!$B$2:$J$2,0))*$H21*(M21/12)))</f>
        <v xml:space="preserve"> </v>
      </c>
      <c r="P21" s="124" t="str">
        <f>IF(P$9&lt;$I21, " ",IF($P$9&gt;$J21," ",INDEX('Standard costing - VPS'!$B$2:$J$7,MATCH($I21,'Standard costing - VPS'!$B$2:$B$7,0),MATCH($G21,'Standard costing - VPS'!$B$2:$J$2,0))*$H21))</f>
        <v xml:space="preserve"> </v>
      </c>
      <c r="Q21" s="124" t="str">
        <f>IF(Q$9&lt;$I21," ",IF($Q$9&gt;$J21," ",INDEX('Standard costing - VPS'!$B$2:$J$7,MATCH($I21,'Standard costing - VPS'!$B$2:$B$7,0),MATCH($G21,'Standard costing - VPS'!$B$2:$J$2,0))*$H21))</f>
        <v xml:space="preserve"> </v>
      </c>
      <c r="R21" s="124" t="str">
        <f>IF(R$9&lt;$I21, " ",IF($R$9&gt;$J21," ",INDEX('Standard costing - VPS'!$B$2:$J$7,MATCH($I21,'Standard costing - VPS'!$B$2:$B$7,0),MATCH($G21,'Standard costing - VPS'!$B$2:$J$2,0))*$H21))</f>
        <v xml:space="preserve"> </v>
      </c>
      <c r="S21" s="218">
        <f t="shared" si="1"/>
        <v>0</v>
      </c>
      <c r="T21" s="153" t="str">
        <f>IF(T$9&lt;$I21," ",IF($T$9&gt;$J21," ",INDEX('Standard costing - VPS'!$B$2:$J$7,MATCH($I21,'Standard costing - VPS'!$B$2:$B$7,0),MATCH($G21,'Standard costing - VPS'!$B$2:$J$2,0))*$H21))</f>
        <v xml:space="preserve"> </v>
      </c>
      <c r="U21" s="132">
        <v>0</v>
      </c>
      <c r="V21" s="133">
        <v>0</v>
      </c>
      <c r="W21" s="134" t="s">
        <v>169</v>
      </c>
      <c r="X21" s="111"/>
      <c r="Z21" s="25"/>
    </row>
    <row r="22" spans="1:26" x14ac:dyDescent="0.25">
      <c r="C22" s="105"/>
      <c r="D22" s="106"/>
      <c r="E22" s="113"/>
      <c r="F22" s="113">
        <f t="shared" ref="F22" si="3">IF(OR(E22="Program",E22="WoVG Capability"),"[Insert Program/WoVG Capability name here]",E22)</f>
        <v>0</v>
      </c>
      <c r="G22" s="107"/>
      <c r="H22" s="108"/>
      <c r="I22" s="109"/>
      <c r="J22" s="109"/>
      <c r="K22" s="109"/>
      <c r="L22" s="109"/>
      <c r="M22" s="114"/>
      <c r="N22" s="153" t="str">
        <f>IFERROR(IF(N$9&lt;$I22, " ",IF($N$9&gt;$J22," ",INDEX('Standard costing - VPS'!$B$2:$J$7,MATCH($I22,'Standard costing - VPS'!$B$2:$B$7,0),MATCH($G22,'Standard costing - VPS'!$B$2:$J$2,0))*1/12))," ")</f>
        <v xml:space="preserve"> </v>
      </c>
      <c r="O22" s="190" t="str">
        <f>IF(O$9&lt;$I22," ",IF($O$9&gt;$J22," ",INDEX('Standard costing - VPS'!$B$2:$J$7,MATCH($I22,'Standard costing - VPS'!$B$2:$B$7,0),MATCH($G22,'Standard costing - VPS'!$B$2:$J$2,0))*$H22*(M22/12)))</f>
        <v xml:space="preserve"> </v>
      </c>
      <c r="P22" s="124" t="str">
        <f>IF(P$9&lt;$I22, " ",IF($P$9&gt;$J22," ",INDEX('Standard costing - VPS'!$B$2:$J$7,MATCH($I22,'Standard costing - VPS'!$B$2:$B$7,0),MATCH($G22,'Standard costing - VPS'!$B$2:$J$2,0))*$H22))</f>
        <v xml:space="preserve"> </v>
      </c>
      <c r="Q22" s="124" t="str">
        <f>IF(Q$9&lt;$I22," ",IF($Q$9&gt;$J22," ",INDEX('Standard costing - VPS'!$B$2:$J$7,MATCH($I22,'Standard costing - VPS'!$B$2:$B$7,0),MATCH($G22,'Standard costing - VPS'!$B$2:$J$2,0))*$H22))</f>
        <v xml:space="preserve"> </v>
      </c>
      <c r="R22" s="124" t="str">
        <f>IF(R$9&lt;$I22, " ",IF($R$9&gt;$J22," ",INDEX('Standard costing - VPS'!$B$2:$J$7,MATCH($I22,'Standard costing - VPS'!$B$2:$B$7,0),MATCH($G22,'Standard costing - VPS'!$B$2:$J$2,0))*$H22))</f>
        <v xml:space="preserve"> </v>
      </c>
      <c r="S22" s="218">
        <f t="shared" si="1"/>
        <v>0</v>
      </c>
      <c r="T22" s="153" t="str">
        <f>IF(T$9&lt;$I22," ",IF($T$9&gt;$J22," ",INDEX('Standard costing - VPS'!$B$2:$J$7,MATCH($I22,'Standard costing - VPS'!$B$2:$B$7,0),MATCH($G22,'Standard costing - VPS'!$B$2:$J$2,0))*$H22))</f>
        <v xml:space="preserve"> </v>
      </c>
      <c r="U22" s="132">
        <v>0</v>
      </c>
      <c r="V22" s="133">
        <v>0</v>
      </c>
      <c r="W22" s="134" t="s">
        <v>169</v>
      </c>
      <c r="X22" s="111"/>
      <c r="Z22" s="25"/>
    </row>
    <row r="23" spans="1:26" ht="21.75" thickBot="1" x14ac:dyDescent="0.3">
      <c r="C23" s="131" t="s">
        <v>55</v>
      </c>
      <c r="D23" s="118"/>
      <c r="E23" s="119"/>
      <c r="F23" s="119"/>
      <c r="G23" s="119"/>
      <c r="H23" s="119">
        <f>SUM(H11:H22)</f>
        <v>0</v>
      </c>
      <c r="I23" s="119"/>
      <c r="J23" s="119"/>
      <c r="K23" s="119"/>
      <c r="L23" s="119"/>
      <c r="M23" s="119"/>
      <c r="N23" s="191">
        <f>SUM(N11:N22)</f>
        <v>0</v>
      </c>
      <c r="O23" s="191">
        <f t="shared" ref="O23:R23" si="4">SUM(O11:O22)</f>
        <v>0</v>
      </c>
      <c r="P23" s="126">
        <f t="shared" si="4"/>
        <v>0</v>
      </c>
      <c r="Q23" s="127">
        <f t="shared" si="4"/>
        <v>0</v>
      </c>
      <c r="R23" s="126">
        <f t="shared" si="4"/>
        <v>0</v>
      </c>
      <c r="S23" s="170">
        <f t="shared" ref="S23:S75" si="5">SUM(N23:R23)</f>
        <v>0</v>
      </c>
      <c r="T23" s="126">
        <f>SUM(T11:T22)</f>
        <v>0</v>
      </c>
      <c r="U23" s="135">
        <f t="shared" ref="U23" si="6">SUM(U11:U22)</f>
        <v>0</v>
      </c>
      <c r="V23" s="126">
        <f t="shared" ref="V23" si="7">SUM(V11:V22)</f>
        <v>0</v>
      </c>
      <c r="W23" s="136" t="s">
        <v>169</v>
      </c>
      <c r="X23" s="120"/>
      <c r="Z23" s="25"/>
    </row>
    <row r="24" spans="1:26" x14ac:dyDescent="0.25">
      <c r="C24" s="71" t="s">
        <v>12</v>
      </c>
      <c r="D24" s="88"/>
      <c r="E24" s="88"/>
      <c r="F24" s="88"/>
      <c r="G24" s="90"/>
      <c r="H24" s="90"/>
      <c r="I24" s="90"/>
      <c r="J24" s="90"/>
      <c r="K24" s="90"/>
      <c r="L24" s="90"/>
      <c r="M24" s="90"/>
      <c r="N24" s="192"/>
      <c r="O24" s="192"/>
      <c r="P24" s="138"/>
      <c r="Q24" s="138"/>
      <c r="R24" s="138"/>
      <c r="S24" s="225"/>
      <c r="T24" s="138"/>
      <c r="U24" s="139"/>
      <c r="V24" s="130"/>
      <c r="W24" s="137"/>
      <c r="X24" s="23"/>
    </row>
    <row r="25" spans="1:26" ht="56.25" x14ac:dyDescent="0.25">
      <c r="C25" s="105" t="s">
        <v>48</v>
      </c>
      <c r="D25" s="106"/>
      <c r="E25" s="113"/>
      <c r="F25" s="113">
        <f>IF(OR(E25="Program",E25="WoVG Capability"),"[Insert Program/WoVG Capability name here]",E25)</f>
        <v>0</v>
      </c>
      <c r="G25" s="107" t="s">
        <v>56</v>
      </c>
      <c r="H25" s="108"/>
      <c r="I25" s="109"/>
      <c r="J25" s="109"/>
      <c r="K25" s="109"/>
      <c r="L25" s="109"/>
      <c r="M25" s="108" t="s">
        <v>169</v>
      </c>
      <c r="N25" s="193">
        <v>0</v>
      </c>
      <c r="O25" s="193">
        <v>0</v>
      </c>
      <c r="P25" s="128">
        <v>0</v>
      </c>
      <c r="Q25" s="128">
        <v>0</v>
      </c>
      <c r="R25" s="128">
        <v>0</v>
      </c>
      <c r="S25" s="220">
        <f>SUM(N25:R25)</f>
        <v>0</v>
      </c>
      <c r="T25" s="128">
        <v>0</v>
      </c>
      <c r="U25" s="140">
        <v>0</v>
      </c>
      <c r="V25" s="128">
        <v>0</v>
      </c>
      <c r="W25" s="134" t="s">
        <v>169</v>
      </c>
      <c r="X25" s="121" t="s">
        <v>58</v>
      </c>
    </row>
    <row r="26" spans="1:26" x14ac:dyDescent="0.25">
      <c r="C26" s="105"/>
      <c r="D26" s="106"/>
      <c r="E26" s="113"/>
      <c r="F26" s="113">
        <f t="shared" ref="F26:F28" si="8">IF(OR(E26="Program",E26="WoVG Capability"),"[Insert Program/WoVG Capability name here]",E26)</f>
        <v>0</v>
      </c>
      <c r="G26" s="107" t="s">
        <v>56</v>
      </c>
      <c r="H26" s="108"/>
      <c r="I26" s="109"/>
      <c r="J26" s="109"/>
      <c r="K26" s="109"/>
      <c r="L26" s="109"/>
      <c r="M26" s="108" t="s">
        <v>169</v>
      </c>
      <c r="N26" s="193">
        <v>0</v>
      </c>
      <c r="O26" s="193">
        <v>0</v>
      </c>
      <c r="P26" s="128">
        <v>0</v>
      </c>
      <c r="Q26" s="128">
        <v>0</v>
      </c>
      <c r="R26" s="128">
        <v>0</v>
      </c>
      <c r="S26" s="220">
        <f t="shared" si="5"/>
        <v>0</v>
      </c>
      <c r="T26" s="128">
        <v>0</v>
      </c>
      <c r="U26" s="140">
        <v>0</v>
      </c>
      <c r="V26" s="128">
        <v>0</v>
      </c>
      <c r="W26" s="134" t="s">
        <v>169</v>
      </c>
      <c r="X26" s="122"/>
    </row>
    <row r="27" spans="1:26" x14ac:dyDescent="0.25">
      <c r="C27" s="105"/>
      <c r="D27" s="106"/>
      <c r="E27" s="113"/>
      <c r="F27" s="113">
        <f t="shared" si="8"/>
        <v>0</v>
      </c>
      <c r="G27" s="107" t="s">
        <v>56</v>
      </c>
      <c r="H27" s="108"/>
      <c r="I27" s="109"/>
      <c r="J27" s="109"/>
      <c r="K27" s="109"/>
      <c r="L27" s="109"/>
      <c r="M27" s="108" t="s">
        <v>169</v>
      </c>
      <c r="N27" s="193">
        <v>0</v>
      </c>
      <c r="O27" s="193">
        <v>0</v>
      </c>
      <c r="P27" s="128">
        <v>0</v>
      </c>
      <c r="Q27" s="128">
        <v>0</v>
      </c>
      <c r="R27" s="128">
        <v>0</v>
      </c>
      <c r="S27" s="220">
        <f t="shared" si="5"/>
        <v>0</v>
      </c>
      <c r="T27" s="128">
        <v>0</v>
      </c>
      <c r="U27" s="140">
        <v>0</v>
      </c>
      <c r="V27" s="128">
        <v>0</v>
      </c>
      <c r="W27" s="134" t="s">
        <v>169</v>
      </c>
      <c r="X27" s="122"/>
    </row>
    <row r="28" spans="1:26" x14ac:dyDescent="0.25">
      <c r="C28" s="105"/>
      <c r="D28" s="106"/>
      <c r="E28" s="113"/>
      <c r="F28" s="113">
        <f t="shared" si="8"/>
        <v>0</v>
      </c>
      <c r="G28" s="107" t="s">
        <v>56</v>
      </c>
      <c r="H28" s="108"/>
      <c r="I28" s="109"/>
      <c r="J28" s="109"/>
      <c r="K28" s="109"/>
      <c r="L28" s="109"/>
      <c r="M28" s="108" t="s">
        <v>169</v>
      </c>
      <c r="N28" s="193">
        <v>0</v>
      </c>
      <c r="O28" s="193">
        <v>0</v>
      </c>
      <c r="P28" s="128">
        <v>0</v>
      </c>
      <c r="Q28" s="128">
        <v>0</v>
      </c>
      <c r="R28" s="128">
        <v>0</v>
      </c>
      <c r="S28" s="220">
        <f t="shared" si="5"/>
        <v>0</v>
      </c>
      <c r="T28" s="128">
        <v>0</v>
      </c>
      <c r="U28" s="140">
        <v>0</v>
      </c>
      <c r="V28" s="128">
        <v>0</v>
      </c>
      <c r="W28" s="134" t="s">
        <v>169</v>
      </c>
      <c r="X28" s="122"/>
    </row>
    <row r="29" spans="1:26" ht="21.75" thickBot="1" x14ac:dyDescent="0.3">
      <c r="C29" s="131" t="s">
        <v>59</v>
      </c>
      <c r="D29" s="118"/>
      <c r="E29" s="119"/>
      <c r="F29" s="119"/>
      <c r="G29" s="119"/>
      <c r="H29" s="119">
        <f>SUM(H23:H28)</f>
        <v>0</v>
      </c>
      <c r="I29" s="119"/>
      <c r="J29" s="119"/>
      <c r="K29" s="119"/>
      <c r="L29" s="119"/>
      <c r="M29" s="119"/>
      <c r="N29" s="191">
        <f>SUM(N25:N28)</f>
        <v>0</v>
      </c>
      <c r="O29" s="191">
        <f t="shared" ref="O29:T29" si="9">SUM(O25:O28)</f>
        <v>0</v>
      </c>
      <c r="P29" s="126">
        <f t="shared" si="9"/>
        <v>0</v>
      </c>
      <c r="Q29" s="127">
        <f t="shared" si="9"/>
        <v>0</v>
      </c>
      <c r="R29" s="126">
        <f t="shared" si="9"/>
        <v>0</v>
      </c>
      <c r="S29" s="170">
        <f t="shared" si="5"/>
        <v>0</v>
      </c>
      <c r="T29" s="126">
        <f t="shared" si="9"/>
        <v>0</v>
      </c>
      <c r="U29" s="135">
        <f t="shared" ref="U29" si="10">SUM(U25:U28)</f>
        <v>0</v>
      </c>
      <c r="V29" s="126">
        <f t="shared" ref="V29" si="11">SUM(V25:V28)</f>
        <v>0</v>
      </c>
      <c r="W29" s="136">
        <f t="shared" ref="W29" si="12">SUM(W25:W28)</f>
        <v>0</v>
      </c>
      <c r="X29" s="120"/>
      <c r="Z29" s="25"/>
    </row>
    <row r="30" spans="1:26" x14ac:dyDescent="0.25">
      <c r="A30" s="63"/>
      <c r="B30" s="64"/>
      <c r="C30" s="59" t="s">
        <v>167</v>
      </c>
      <c r="D30" s="49"/>
      <c r="E30" s="49"/>
      <c r="F30" s="49"/>
      <c r="G30" s="65"/>
      <c r="H30" s="66"/>
      <c r="I30" s="67"/>
      <c r="J30" s="60"/>
      <c r="K30" s="60"/>
      <c r="L30" s="60"/>
      <c r="M30" s="60"/>
      <c r="N30" s="194"/>
      <c r="O30" s="194"/>
      <c r="P30" s="130"/>
      <c r="Q30" s="130"/>
      <c r="R30" s="130"/>
      <c r="S30" s="220"/>
      <c r="T30" s="129"/>
      <c r="U30" s="130"/>
      <c r="V30" s="137"/>
      <c r="W30" s="141"/>
      <c r="X30" s="23"/>
    </row>
    <row r="31" spans="1:26" x14ac:dyDescent="0.25">
      <c r="A31" s="63"/>
      <c r="B31" s="64"/>
      <c r="C31" s="112" t="s">
        <v>51</v>
      </c>
      <c r="D31" s="113"/>
      <c r="E31" s="106" t="str">
        <f>F31</f>
        <v>Corporate</v>
      </c>
      <c r="F31" s="113" t="s">
        <v>60</v>
      </c>
      <c r="G31" s="108"/>
      <c r="H31" s="83">
        <f>SUMIF($K$11:$K$28,$C31,$H$11:$H$28)</f>
        <v>0</v>
      </c>
      <c r="I31" s="108" t="s">
        <v>169</v>
      </c>
      <c r="J31" s="108" t="s">
        <v>169</v>
      </c>
      <c r="K31" s="108" t="s">
        <v>169</v>
      </c>
      <c r="L31" s="108" t="s">
        <v>169</v>
      </c>
      <c r="M31" s="116">
        <v>12</v>
      </c>
      <c r="N31" s="153">
        <f>SUMIFS($H$11:$H$28,$K$11:$K$28,$C31,N$11:N$28,"&gt;0")*'Standard costing - CAM'!D$19*(1/12)</f>
        <v>0</v>
      </c>
      <c r="O31" s="153">
        <f>(SUMIFS($H$11:$H$28,$K$11:$K$28,$C31,O$11:O$28,"&gt;0")*'Standard costing - CAM'!E$19*(M31/12))</f>
        <v>0</v>
      </c>
      <c r="P31" s="125">
        <f>(SUMIFS($H$11:$H$28,$K$11:$K$28,$C31,P$11:P$28,"&gt;0")*'Standard costing - CAM'!F$19)</f>
        <v>0</v>
      </c>
      <c r="Q31" s="125">
        <f>(SUMIFS($H$11:$H$28,$K$11:$K$28,$C31,Q$11:Q$28,"&gt;0")*'Standard costing - CAM'!G$19)</f>
        <v>0</v>
      </c>
      <c r="R31" s="125">
        <f>(SUMIFS($H$11:$H$28,$K$11:$K$28,$C31,R$11:R$28,"&gt;0")*'Standard costing - CAM'!H$19)</f>
        <v>0</v>
      </c>
      <c r="S31" s="219">
        <f t="shared" si="5"/>
        <v>0</v>
      </c>
      <c r="T31" s="125">
        <f>(SUMIFS($H$11:$H$28,$K$11:$K$28,$C31,T$11:T$28,"&gt;0")*'Standard costing - CAM'!I$19)</f>
        <v>0</v>
      </c>
      <c r="U31" s="132">
        <v>0</v>
      </c>
      <c r="V31" s="134">
        <v>0</v>
      </c>
      <c r="W31" s="142" t="s">
        <v>169</v>
      </c>
      <c r="X31" s="111"/>
    </row>
    <row r="32" spans="1:26" x14ac:dyDescent="0.25">
      <c r="A32" s="63"/>
      <c r="B32" s="64"/>
      <c r="C32" s="112" t="s">
        <v>61</v>
      </c>
      <c r="D32" s="113"/>
      <c r="E32" s="106" t="str">
        <f t="shared" ref="E32:E33" si="13">F32</f>
        <v>Corporate</v>
      </c>
      <c r="F32" s="113" t="s">
        <v>60</v>
      </c>
      <c r="G32" s="108"/>
      <c r="H32" s="83">
        <f>SUMIF($K$11:$K$28,$C32,$H$11:$H$28)</f>
        <v>0</v>
      </c>
      <c r="I32" s="108" t="s">
        <v>169</v>
      </c>
      <c r="J32" s="108" t="s">
        <v>169</v>
      </c>
      <c r="K32" s="108" t="s">
        <v>169</v>
      </c>
      <c r="L32" s="108" t="s">
        <v>169</v>
      </c>
      <c r="M32" s="116">
        <v>12</v>
      </c>
      <c r="N32" s="153">
        <f>SUMIFS($H$11:$H$28,$K$11:$K$28,$C32,N$11:N$28,"&gt;0")*'Standard costing - CAM'!D$18*(1/12)</f>
        <v>0</v>
      </c>
      <c r="O32" s="153">
        <f>(SUMIFS($H$11:$H$28,$K$11:$K$28,$C32,O$11:O$28,"&gt;0")*'Standard costing - CAM'!E$18*(M32/12))</f>
        <v>0</v>
      </c>
      <c r="P32" s="125">
        <f>(SUMIFS($H$11:$H$28,$K$11:$K$28,$C32,P$11:P$28,"&gt;0")*'Standard costing - CAM'!F$18)</f>
        <v>0</v>
      </c>
      <c r="Q32" s="125">
        <f>(SUMIFS($H$11:$H$28,$K$11:$K$28,$C32,Q$11:Q$28,"&gt;0")*'Standard costing - CAM'!G$18)</f>
        <v>0</v>
      </c>
      <c r="R32" s="125">
        <f>(SUMIFS($H$11:$H$28,$K$11:$K$28,$C32,R$11:R$28,"&gt;0")*'Standard costing - CAM'!H$18)</f>
        <v>0</v>
      </c>
      <c r="S32" s="219">
        <f t="shared" si="5"/>
        <v>0</v>
      </c>
      <c r="T32" s="123">
        <f>(SUMIFS($H$11:$H$28,$K$11:$K$28,$C32,T$11:T$28,"&gt;0")*'Standard costing - CAM'!I$18)</f>
        <v>0</v>
      </c>
      <c r="U32" s="133">
        <v>0</v>
      </c>
      <c r="V32" s="134">
        <v>0</v>
      </c>
      <c r="W32" s="142" t="s">
        <v>169</v>
      </c>
      <c r="X32" s="111"/>
    </row>
    <row r="33" spans="1:26" ht="26.25" customHeight="1" x14ac:dyDescent="0.25">
      <c r="A33" s="63"/>
      <c r="C33" s="151" t="s">
        <v>62</v>
      </c>
      <c r="D33" s="113"/>
      <c r="E33" s="106" t="str">
        <f t="shared" si="13"/>
        <v>Corporate</v>
      </c>
      <c r="F33" s="113" t="s">
        <v>60</v>
      </c>
      <c r="G33" s="108"/>
      <c r="H33" s="83" cm="1">
        <f t="array" ref="H33">SUM(SUMIFS(staff,Location,{"Metro Suburban","Regional"},L11:L28,"*New*"))</f>
        <v>0</v>
      </c>
      <c r="I33" s="108" t="s">
        <v>169</v>
      </c>
      <c r="J33" s="108" t="s">
        <v>169</v>
      </c>
      <c r="K33" s="108" t="s">
        <v>169</v>
      </c>
      <c r="L33" s="108" t="s">
        <v>169</v>
      </c>
      <c r="M33" s="116">
        <v>12</v>
      </c>
      <c r="N33" s="153" cm="1">
        <f t="array" ref="N33">SUM(SUMIFS(staff,$I$11:$I$28,N$9,$L$11:$L$28,"*New*",Location,{"Metro Suburban","Regional"})*'Standard costing - CAM'!$D$20)</f>
        <v>0</v>
      </c>
      <c r="O33" s="153" cm="1">
        <f t="array" ref="O33">SUM(SUMIFS(staff,$I$11:$I$28,O$9,$L$11:$L$28,"*New*",Location,{"Metro Suburban","Regional"})*'Standard costing - CAM'!$D$20)</f>
        <v>0</v>
      </c>
      <c r="P33" s="153" cm="1">
        <f t="array" ref="P33">SUM(SUMIFS(staff,$I$11:$I$28,P$9,$L$11:$L$28,"*New*",Location,{"Metro Suburban","Regional"})*'Standard costing - CAM'!$D$20)</f>
        <v>0</v>
      </c>
      <c r="Q33" s="153" cm="1">
        <f t="array" ref="Q33">SUM(SUMIFS(staff,$I$11:$I$28,Q$9,$L$11:$L$28,"*New*",Location,{"Metro Suburban","Regional"})*'Standard costing - CAM'!$D$20)</f>
        <v>0</v>
      </c>
      <c r="R33" s="153" cm="1">
        <f t="array" ref="R33">SUM(SUMIFS(staff,$I$11:$I$28,R$9,$L$11:$L$28,"*New*",Location,{"Metro Suburban","Regional"})*'Standard costing - CAM'!$D$20)</f>
        <v>0</v>
      </c>
      <c r="S33" s="219">
        <f t="shared" si="5"/>
        <v>0</v>
      </c>
      <c r="T33" s="153" cm="1">
        <f t="array" ref="T33">SUM(SUMIFS(staff,$I$11:$I$28,T$9,$L$11:$L$28,"*New*",Location,{"Metro Suburban","Regional"})*'Standard costing - CAM'!$D$20)</f>
        <v>0</v>
      </c>
      <c r="U33" s="133">
        <v>0</v>
      </c>
      <c r="V33" s="134">
        <v>0</v>
      </c>
      <c r="W33" s="142" t="s">
        <v>169</v>
      </c>
      <c r="X33" s="111"/>
    </row>
    <row r="34" spans="1:26" ht="21.75" thickBot="1" x14ac:dyDescent="0.3">
      <c r="C34" s="131" t="s">
        <v>63</v>
      </c>
      <c r="D34" s="118"/>
      <c r="E34" s="119"/>
      <c r="F34" s="119"/>
      <c r="G34" s="119"/>
      <c r="H34" s="119"/>
      <c r="I34" s="119"/>
      <c r="J34" s="119"/>
      <c r="K34" s="119"/>
      <c r="L34" s="119"/>
      <c r="M34" s="119"/>
      <c r="N34" s="191">
        <f>SUM(N31:N33)</f>
        <v>0</v>
      </c>
      <c r="O34" s="191">
        <f t="shared" ref="O34:T34" si="14">SUM(O31:O33)</f>
        <v>0</v>
      </c>
      <c r="P34" s="126">
        <f t="shared" si="14"/>
        <v>0</v>
      </c>
      <c r="Q34" s="127">
        <f t="shared" si="14"/>
        <v>0</v>
      </c>
      <c r="R34" s="126">
        <f t="shared" si="14"/>
        <v>0</v>
      </c>
      <c r="S34" s="170">
        <f t="shared" si="5"/>
        <v>0</v>
      </c>
      <c r="T34" s="126">
        <f t="shared" si="14"/>
        <v>0</v>
      </c>
      <c r="U34" s="135">
        <f t="shared" ref="U34" si="15">SUM(U31:U33)</f>
        <v>0</v>
      </c>
      <c r="V34" s="126">
        <f t="shared" ref="V34" si="16">SUM(V31:V33)</f>
        <v>0</v>
      </c>
      <c r="W34" s="136">
        <f t="shared" ref="W34" si="17">SUM(W31:W33)</f>
        <v>0</v>
      </c>
      <c r="X34" s="120"/>
      <c r="Z34" s="25"/>
    </row>
    <row r="35" spans="1:26" ht="21.75" thickBot="1" x14ac:dyDescent="0.3">
      <c r="C35" s="143" t="s">
        <v>64</v>
      </c>
      <c r="D35" s="144"/>
      <c r="E35" s="145"/>
      <c r="F35" s="145"/>
      <c r="G35" s="145"/>
      <c r="H35" s="145"/>
      <c r="I35" s="145"/>
      <c r="J35" s="145"/>
      <c r="K35" s="145"/>
      <c r="L35" s="145"/>
      <c r="M35" s="145"/>
      <c r="N35" s="195">
        <f>N23+N29+N34</f>
        <v>0</v>
      </c>
      <c r="O35" s="195">
        <f>O23+O29+O34</f>
        <v>0</v>
      </c>
      <c r="P35" s="146">
        <f>P23+P29+P34</f>
        <v>0</v>
      </c>
      <c r="Q35" s="147">
        <f>Q23+Q29+Q34</f>
        <v>0</v>
      </c>
      <c r="R35" s="146">
        <f>R23+R29+R34</f>
        <v>0</v>
      </c>
      <c r="S35" s="170">
        <f t="shared" si="5"/>
        <v>0</v>
      </c>
      <c r="T35" s="146">
        <f>T23+T29+T34</f>
        <v>0</v>
      </c>
      <c r="U35" s="148">
        <f>U23+U29+U34</f>
        <v>0</v>
      </c>
      <c r="V35" s="146">
        <f>V23+V29+V34</f>
        <v>0</v>
      </c>
      <c r="W35" s="149" t="s">
        <v>169</v>
      </c>
      <c r="X35" s="150"/>
      <c r="Z35" s="25"/>
    </row>
    <row r="36" spans="1:26" ht="21.75" thickBot="1" x14ac:dyDescent="0.3">
      <c r="C36" s="27" t="s">
        <v>15</v>
      </c>
      <c r="D36" s="28" t="s">
        <v>38</v>
      </c>
      <c r="E36" s="86" t="s">
        <v>39</v>
      </c>
      <c r="F36" s="86" t="s">
        <v>40</v>
      </c>
      <c r="G36" s="28"/>
      <c r="H36" s="29"/>
      <c r="I36" s="29"/>
      <c r="J36" s="30"/>
      <c r="K36" s="30"/>
      <c r="L36" s="30"/>
      <c r="M36" s="16"/>
      <c r="N36" s="196"/>
      <c r="O36" s="196"/>
      <c r="P36" s="29"/>
      <c r="Q36" s="29"/>
      <c r="R36" s="29"/>
      <c r="S36" s="29"/>
      <c r="T36" s="29"/>
      <c r="U36" s="31"/>
      <c r="V36" s="29"/>
      <c r="W36" s="32"/>
      <c r="X36" s="33"/>
    </row>
    <row r="37" spans="1:26" x14ac:dyDescent="0.25">
      <c r="B37" s="12" t="s">
        <v>66</v>
      </c>
      <c r="C37" s="13" t="s">
        <v>67</v>
      </c>
      <c r="D37" s="6"/>
      <c r="E37" s="6"/>
      <c r="F37" s="6"/>
      <c r="M37" s="19"/>
      <c r="N37" s="197"/>
      <c r="O37" s="197"/>
      <c r="P37" s="19"/>
      <c r="Q37" s="19"/>
      <c r="R37" s="19"/>
      <c r="S37" s="226"/>
      <c r="T37" s="19"/>
      <c r="U37" s="34"/>
      <c r="V37" s="19"/>
      <c r="X37" s="35"/>
    </row>
    <row r="38" spans="1:26" x14ac:dyDescent="0.25">
      <c r="B38" s="24"/>
      <c r="C38" s="151" t="s">
        <v>68</v>
      </c>
      <c r="D38" s="113"/>
      <c r="E38" s="113"/>
      <c r="F38" s="113">
        <f t="shared" ref="F38:F39" si="18">IF(OR(E38="Program",E38="WoVG Capability"),"[Insert Program/WoVG Capability name here]",E38)</f>
        <v>0</v>
      </c>
      <c r="G38" s="107"/>
      <c r="H38" s="108" t="s">
        <v>169</v>
      </c>
      <c r="I38" s="108" t="s">
        <v>169</v>
      </c>
      <c r="J38" s="108" t="s">
        <v>169</v>
      </c>
      <c r="K38" s="108" t="s">
        <v>169</v>
      </c>
      <c r="L38" s="108" t="s">
        <v>169</v>
      </c>
      <c r="M38" s="108" t="s">
        <v>169</v>
      </c>
      <c r="N38" s="193">
        <v>0</v>
      </c>
      <c r="O38" s="193">
        <v>0</v>
      </c>
      <c r="P38" s="128">
        <v>0</v>
      </c>
      <c r="Q38" s="128">
        <v>0</v>
      </c>
      <c r="R38" s="128">
        <v>0</v>
      </c>
      <c r="S38" s="220">
        <f t="shared" si="5"/>
        <v>0</v>
      </c>
      <c r="T38" s="128">
        <v>0</v>
      </c>
      <c r="U38" s="132">
        <v>0</v>
      </c>
      <c r="V38" s="133">
        <v>0</v>
      </c>
      <c r="W38" s="134" t="s">
        <v>169</v>
      </c>
      <c r="X38" s="111"/>
    </row>
    <row r="39" spans="1:26" x14ac:dyDescent="0.25">
      <c r="B39" s="24"/>
      <c r="C39" s="112"/>
      <c r="D39" s="113"/>
      <c r="E39" s="113"/>
      <c r="F39" s="113">
        <f t="shared" si="18"/>
        <v>0</v>
      </c>
      <c r="G39" s="107"/>
      <c r="H39" s="108" t="s">
        <v>169</v>
      </c>
      <c r="I39" s="108" t="s">
        <v>169</v>
      </c>
      <c r="J39" s="108" t="s">
        <v>169</v>
      </c>
      <c r="K39" s="108" t="s">
        <v>169</v>
      </c>
      <c r="L39" s="108" t="s">
        <v>169</v>
      </c>
      <c r="M39" s="108" t="s">
        <v>169</v>
      </c>
      <c r="N39" s="193">
        <v>0</v>
      </c>
      <c r="O39" s="193">
        <v>0</v>
      </c>
      <c r="P39" s="128">
        <v>0</v>
      </c>
      <c r="Q39" s="128">
        <v>0</v>
      </c>
      <c r="R39" s="128">
        <v>0</v>
      </c>
      <c r="S39" s="220">
        <f t="shared" si="5"/>
        <v>0</v>
      </c>
      <c r="T39" s="128">
        <v>0</v>
      </c>
      <c r="U39" s="132">
        <v>0</v>
      </c>
      <c r="V39" s="133">
        <v>0</v>
      </c>
      <c r="W39" s="134" t="s">
        <v>169</v>
      </c>
      <c r="X39" s="111"/>
    </row>
    <row r="40" spans="1:26" x14ac:dyDescent="0.25">
      <c r="B40" s="24"/>
      <c r="C40" s="112"/>
      <c r="D40" s="113"/>
      <c r="E40" s="113"/>
      <c r="F40" s="113">
        <f t="shared" ref="F40:F43" si="19">IF(OR(E40="Program",E40="WoVG Capability"),"[Insert Program/WoVG Capability name here]",E40)</f>
        <v>0</v>
      </c>
      <c r="G40" s="107"/>
      <c r="H40" s="108" t="s">
        <v>169</v>
      </c>
      <c r="I40" s="108" t="s">
        <v>169</v>
      </c>
      <c r="J40" s="108" t="s">
        <v>169</v>
      </c>
      <c r="K40" s="108" t="s">
        <v>169</v>
      </c>
      <c r="L40" s="108" t="s">
        <v>169</v>
      </c>
      <c r="M40" s="108" t="s">
        <v>169</v>
      </c>
      <c r="N40" s="193">
        <v>0</v>
      </c>
      <c r="O40" s="193">
        <v>0</v>
      </c>
      <c r="P40" s="128">
        <v>0</v>
      </c>
      <c r="Q40" s="128">
        <v>0</v>
      </c>
      <c r="R40" s="128">
        <v>0</v>
      </c>
      <c r="S40" s="220">
        <f t="shared" si="5"/>
        <v>0</v>
      </c>
      <c r="T40" s="128">
        <v>0</v>
      </c>
      <c r="U40" s="132">
        <v>0</v>
      </c>
      <c r="V40" s="133">
        <v>0</v>
      </c>
      <c r="W40" s="134" t="s">
        <v>169</v>
      </c>
      <c r="X40" s="111"/>
    </row>
    <row r="41" spans="1:26" x14ac:dyDescent="0.25">
      <c r="B41" s="24"/>
      <c r="C41" s="112"/>
      <c r="D41" s="113"/>
      <c r="E41" s="113"/>
      <c r="F41" s="113">
        <f t="shared" si="19"/>
        <v>0</v>
      </c>
      <c r="G41" s="107"/>
      <c r="H41" s="108" t="s">
        <v>169</v>
      </c>
      <c r="I41" s="108" t="s">
        <v>169</v>
      </c>
      <c r="J41" s="108" t="s">
        <v>169</v>
      </c>
      <c r="K41" s="108" t="s">
        <v>169</v>
      </c>
      <c r="L41" s="108" t="s">
        <v>169</v>
      </c>
      <c r="M41" s="108" t="s">
        <v>169</v>
      </c>
      <c r="N41" s="193">
        <v>0</v>
      </c>
      <c r="O41" s="193">
        <v>0</v>
      </c>
      <c r="P41" s="128">
        <v>0</v>
      </c>
      <c r="Q41" s="128">
        <v>0</v>
      </c>
      <c r="R41" s="128">
        <v>0</v>
      </c>
      <c r="S41" s="220">
        <f t="shared" si="5"/>
        <v>0</v>
      </c>
      <c r="T41" s="128">
        <v>0</v>
      </c>
      <c r="U41" s="132">
        <v>0</v>
      </c>
      <c r="V41" s="133">
        <v>0</v>
      </c>
      <c r="W41" s="134" t="s">
        <v>169</v>
      </c>
      <c r="X41" s="111"/>
    </row>
    <row r="42" spans="1:26" x14ac:dyDescent="0.25">
      <c r="B42" s="24"/>
      <c r="C42" s="112"/>
      <c r="D42" s="113"/>
      <c r="E42" s="113"/>
      <c r="F42" s="113">
        <f t="shared" si="19"/>
        <v>0</v>
      </c>
      <c r="G42" s="107"/>
      <c r="H42" s="108" t="s">
        <v>169</v>
      </c>
      <c r="I42" s="108" t="s">
        <v>169</v>
      </c>
      <c r="J42" s="108" t="s">
        <v>169</v>
      </c>
      <c r="K42" s="108" t="s">
        <v>169</v>
      </c>
      <c r="L42" s="108" t="s">
        <v>169</v>
      </c>
      <c r="M42" s="108" t="s">
        <v>169</v>
      </c>
      <c r="N42" s="193">
        <v>0</v>
      </c>
      <c r="O42" s="193">
        <v>0</v>
      </c>
      <c r="P42" s="128">
        <v>0</v>
      </c>
      <c r="Q42" s="128">
        <v>0</v>
      </c>
      <c r="R42" s="128">
        <v>0</v>
      </c>
      <c r="S42" s="220">
        <f t="shared" si="5"/>
        <v>0</v>
      </c>
      <c r="T42" s="128">
        <v>0</v>
      </c>
      <c r="U42" s="132">
        <v>0</v>
      </c>
      <c r="V42" s="133">
        <v>0</v>
      </c>
      <c r="W42" s="134" t="s">
        <v>169</v>
      </c>
      <c r="X42" s="111"/>
    </row>
    <row r="43" spans="1:26" x14ac:dyDescent="0.25">
      <c r="B43" s="24"/>
      <c r="C43" s="112"/>
      <c r="D43" s="113"/>
      <c r="E43" s="113"/>
      <c r="F43" s="113">
        <f t="shared" si="19"/>
        <v>0</v>
      </c>
      <c r="G43" s="107"/>
      <c r="H43" s="108" t="s">
        <v>169</v>
      </c>
      <c r="I43" s="108" t="s">
        <v>169</v>
      </c>
      <c r="J43" s="108" t="s">
        <v>169</v>
      </c>
      <c r="K43" s="108" t="s">
        <v>169</v>
      </c>
      <c r="L43" s="108" t="s">
        <v>169</v>
      </c>
      <c r="M43" s="108" t="s">
        <v>169</v>
      </c>
      <c r="N43" s="193">
        <v>0</v>
      </c>
      <c r="O43" s="193">
        <v>0</v>
      </c>
      <c r="P43" s="128">
        <v>0</v>
      </c>
      <c r="Q43" s="128">
        <v>0</v>
      </c>
      <c r="R43" s="128">
        <v>0</v>
      </c>
      <c r="S43" s="220">
        <f t="shared" si="5"/>
        <v>0</v>
      </c>
      <c r="T43" s="128">
        <v>0</v>
      </c>
      <c r="U43" s="132">
        <v>0</v>
      </c>
      <c r="V43" s="133">
        <v>0</v>
      </c>
      <c r="W43" s="134" t="s">
        <v>169</v>
      </c>
      <c r="X43" s="111"/>
    </row>
    <row r="44" spans="1:26" ht="21.75" thickBot="1" x14ac:dyDescent="0.3">
      <c r="C44" s="143" t="s">
        <v>69</v>
      </c>
      <c r="D44" s="144"/>
      <c r="E44" s="145"/>
      <c r="F44" s="145"/>
      <c r="G44" s="145"/>
      <c r="H44" s="145"/>
      <c r="I44" s="145"/>
      <c r="J44" s="145"/>
      <c r="K44" s="145"/>
      <c r="L44" s="145"/>
      <c r="M44" s="145"/>
      <c r="N44" s="195">
        <f>SUM(N38:N43)</f>
        <v>0</v>
      </c>
      <c r="O44" s="195">
        <f>SUM(O38:O43)</f>
        <v>0</v>
      </c>
      <c r="P44" s="146">
        <f t="shared" ref="P44:V44" si="20">SUM(P38:P43)</f>
        <v>0</v>
      </c>
      <c r="Q44" s="147">
        <f t="shared" si="20"/>
        <v>0</v>
      </c>
      <c r="R44" s="146">
        <f t="shared" si="20"/>
        <v>0</v>
      </c>
      <c r="S44" s="170">
        <f t="shared" si="5"/>
        <v>0</v>
      </c>
      <c r="T44" s="146">
        <f t="shared" si="20"/>
        <v>0</v>
      </c>
      <c r="U44" s="148">
        <f t="shared" si="20"/>
        <v>0</v>
      </c>
      <c r="V44" s="146">
        <f t="shared" si="20"/>
        <v>0</v>
      </c>
      <c r="W44" s="149" t="s">
        <v>169</v>
      </c>
      <c r="X44" s="150"/>
      <c r="Z44" s="25"/>
    </row>
    <row r="45" spans="1:26" ht="21.75" thickBot="1" x14ac:dyDescent="0.3">
      <c r="B45" s="12" t="s">
        <v>70</v>
      </c>
      <c r="C45" s="27" t="s">
        <v>16</v>
      </c>
      <c r="D45" s="28" t="s">
        <v>38</v>
      </c>
      <c r="E45" s="86" t="s">
        <v>39</v>
      </c>
      <c r="F45" s="86" t="s">
        <v>40</v>
      </c>
      <c r="G45" s="28"/>
      <c r="H45" s="29"/>
      <c r="I45" s="29"/>
      <c r="J45" s="30"/>
      <c r="K45" s="30"/>
      <c r="L45" s="30"/>
      <c r="M45" s="16"/>
      <c r="N45" s="196"/>
      <c r="O45" s="196"/>
      <c r="P45" s="29"/>
      <c r="Q45" s="29"/>
      <c r="R45" s="29"/>
      <c r="S45" s="29"/>
      <c r="T45" s="29"/>
      <c r="U45" s="31"/>
      <c r="V45" s="29"/>
      <c r="W45" s="32"/>
      <c r="X45" s="33"/>
    </row>
    <row r="46" spans="1:26" s="39" customFormat="1" x14ac:dyDescent="0.25">
      <c r="A46" s="7"/>
      <c r="B46" s="8"/>
      <c r="C46" s="13" t="s">
        <v>71</v>
      </c>
      <c r="D46" s="6"/>
      <c r="E46" s="6"/>
      <c r="F46" s="6"/>
      <c r="G46" s="38"/>
      <c r="H46" s="38"/>
      <c r="I46" s="38"/>
      <c r="J46" s="38"/>
      <c r="K46" s="38"/>
      <c r="L46" s="38"/>
      <c r="M46" s="19"/>
      <c r="N46" s="197"/>
      <c r="O46" s="197"/>
      <c r="P46" s="19"/>
      <c r="Q46" s="19"/>
      <c r="R46" s="19"/>
      <c r="S46" s="226"/>
      <c r="T46" s="19"/>
      <c r="U46" s="34"/>
      <c r="V46" s="19"/>
      <c r="W46" s="22"/>
      <c r="X46" s="26"/>
    </row>
    <row r="47" spans="1:26" s="39" customFormat="1" x14ac:dyDescent="0.25">
      <c r="A47" s="7"/>
      <c r="B47" s="8"/>
      <c r="C47" s="151"/>
      <c r="D47" s="113"/>
      <c r="E47" s="113"/>
      <c r="F47" s="113">
        <f>IF(OR(E47="Program",E47="WoVG Capability"),"[Insert Program/WoVG Capability name here]",E47)</f>
        <v>0</v>
      </c>
      <c r="G47" s="107"/>
      <c r="H47" s="108" t="s">
        <v>169</v>
      </c>
      <c r="I47" s="108" t="s">
        <v>169</v>
      </c>
      <c r="J47" s="108" t="s">
        <v>169</v>
      </c>
      <c r="K47" s="108" t="s">
        <v>169</v>
      </c>
      <c r="L47" s="108" t="s">
        <v>169</v>
      </c>
      <c r="M47" s="108" t="s">
        <v>169</v>
      </c>
      <c r="N47" s="193">
        <v>0</v>
      </c>
      <c r="O47" s="193">
        <v>0</v>
      </c>
      <c r="P47" s="193">
        <v>0</v>
      </c>
      <c r="Q47" s="193">
        <v>0</v>
      </c>
      <c r="R47" s="193">
        <v>0</v>
      </c>
      <c r="S47" s="220">
        <f t="shared" si="5"/>
        <v>0</v>
      </c>
      <c r="T47" s="193">
        <v>0</v>
      </c>
      <c r="U47" s="132">
        <v>0</v>
      </c>
      <c r="V47" s="133">
        <v>0</v>
      </c>
      <c r="W47" s="110" t="s">
        <v>169</v>
      </c>
      <c r="X47" s="152" t="s">
        <v>72</v>
      </c>
    </row>
    <row r="48" spans="1:26" x14ac:dyDescent="0.25">
      <c r="C48" s="112"/>
      <c r="D48" s="113"/>
      <c r="E48" s="113"/>
      <c r="F48" s="113"/>
      <c r="G48" s="107"/>
      <c r="H48" s="108" t="s">
        <v>169</v>
      </c>
      <c r="I48" s="108" t="s">
        <v>169</v>
      </c>
      <c r="J48" s="108" t="s">
        <v>169</v>
      </c>
      <c r="K48" s="108" t="s">
        <v>169</v>
      </c>
      <c r="L48" s="108" t="s">
        <v>169</v>
      </c>
      <c r="M48" s="108" t="s">
        <v>169</v>
      </c>
      <c r="N48" s="193">
        <v>0</v>
      </c>
      <c r="O48" s="193">
        <v>0</v>
      </c>
      <c r="P48" s="128">
        <v>0</v>
      </c>
      <c r="Q48" s="128">
        <v>0</v>
      </c>
      <c r="R48" s="128">
        <v>0</v>
      </c>
      <c r="S48" s="220">
        <f t="shared" si="5"/>
        <v>0</v>
      </c>
      <c r="T48" s="128">
        <v>0</v>
      </c>
      <c r="U48" s="132">
        <v>0</v>
      </c>
      <c r="V48" s="133">
        <v>0</v>
      </c>
      <c r="W48" s="110" t="s">
        <v>169</v>
      </c>
      <c r="X48" s="152" t="s">
        <v>73</v>
      </c>
    </row>
    <row r="49" spans="1:26" x14ac:dyDescent="0.25">
      <c r="C49" s="112"/>
      <c r="D49" s="113"/>
      <c r="E49" s="113"/>
      <c r="F49" s="113">
        <f t="shared" ref="F49:F52" si="21">IF(OR(E49="Program",E49="WoVG Capability"),"[Insert Program/WoVG Capability name here]",E49)</f>
        <v>0</v>
      </c>
      <c r="G49" s="107"/>
      <c r="H49" s="108" t="s">
        <v>169</v>
      </c>
      <c r="I49" s="108" t="s">
        <v>169</v>
      </c>
      <c r="J49" s="108" t="s">
        <v>169</v>
      </c>
      <c r="K49" s="108" t="s">
        <v>169</v>
      </c>
      <c r="L49" s="108" t="s">
        <v>169</v>
      </c>
      <c r="M49" s="108" t="s">
        <v>169</v>
      </c>
      <c r="N49" s="193">
        <v>0</v>
      </c>
      <c r="O49" s="193">
        <v>0</v>
      </c>
      <c r="P49" s="128">
        <v>0</v>
      </c>
      <c r="Q49" s="128">
        <v>0</v>
      </c>
      <c r="R49" s="128">
        <v>0</v>
      </c>
      <c r="S49" s="220">
        <f t="shared" si="5"/>
        <v>0</v>
      </c>
      <c r="T49" s="128">
        <v>0</v>
      </c>
      <c r="U49" s="132">
        <v>0</v>
      </c>
      <c r="V49" s="133">
        <v>0</v>
      </c>
      <c r="W49" s="110" t="s">
        <v>169</v>
      </c>
      <c r="X49" s="111"/>
    </row>
    <row r="50" spans="1:26" x14ac:dyDescent="0.25">
      <c r="C50" s="112"/>
      <c r="D50" s="113"/>
      <c r="E50" s="113"/>
      <c r="F50" s="113">
        <f t="shared" si="21"/>
        <v>0</v>
      </c>
      <c r="G50" s="107"/>
      <c r="H50" s="108" t="s">
        <v>169</v>
      </c>
      <c r="I50" s="108" t="s">
        <v>169</v>
      </c>
      <c r="J50" s="108" t="s">
        <v>169</v>
      </c>
      <c r="K50" s="108" t="s">
        <v>169</v>
      </c>
      <c r="L50" s="108" t="s">
        <v>169</v>
      </c>
      <c r="M50" s="108" t="s">
        <v>169</v>
      </c>
      <c r="N50" s="193">
        <v>0</v>
      </c>
      <c r="O50" s="193">
        <v>0</v>
      </c>
      <c r="P50" s="128">
        <v>0</v>
      </c>
      <c r="Q50" s="128">
        <v>0</v>
      </c>
      <c r="R50" s="128">
        <v>0</v>
      </c>
      <c r="S50" s="220">
        <f t="shared" si="5"/>
        <v>0</v>
      </c>
      <c r="T50" s="128">
        <v>0</v>
      </c>
      <c r="U50" s="132">
        <v>0</v>
      </c>
      <c r="V50" s="133">
        <v>0</v>
      </c>
      <c r="W50" s="110" t="s">
        <v>169</v>
      </c>
      <c r="X50" s="111"/>
    </row>
    <row r="51" spans="1:26" x14ac:dyDescent="0.25">
      <c r="C51" s="112"/>
      <c r="D51" s="113"/>
      <c r="E51" s="113"/>
      <c r="F51" s="113">
        <f t="shared" si="21"/>
        <v>0</v>
      </c>
      <c r="G51" s="107"/>
      <c r="H51" s="108" t="s">
        <v>169</v>
      </c>
      <c r="I51" s="108" t="s">
        <v>169</v>
      </c>
      <c r="J51" s="108" t="s">
        <v>169</v>
      </c>
      <c r="K51" s="108" t="s">
        <v>169</v>
      </c>
      <c r="L51" s="108" t="s">
        <v>169</v>
      </c>
      <c r="M51" s="108" t="s">
        <v>169</v>
      </c>
      <c r="N51" s="193">
        <v>0</v>
      </c>
      <c r="O51" s="193">
        <v>0</v>
      </c>
      <c r="P51" s="128">
        <v>0</v>
      </c>
      <c r="Q51" s="128">
        <v>0</v>
      </c>
      <c r="R51" s="128">
        <v>0</v>
      </c>
      <c r="S51" s="220">
        <f t="shared" si="5"/>
        <v>0</v>
      </c>
      <c r="T51" s="128">
        <v>0</v>
      </c>
      <c r="U51" s="132">
        <v>0</v>
      </c>
      <c r="V51" s="133">
        <v>0</v>
      </c>
      <c r="W51" s="110" t="s">
        <v>169</v>
      </c>
      <c r="X51" s="111"/>
    </row>
    <row r="52" spans="1:26" s="40" customFormat="1" x14ac:dyDescent="0.25">
      <c r="A52" s="7"/>
      <c r="B52" s="8"/>
      <c r="C52" s="112"/>
      <c r="D52" s="113"/>
      <c r="E52" s="113"/>
      <c r="F52" s="113">
        <f t="shared" si="21"/>
        <v>0</v>
      </c>
      <c r="G52" s="107"/>
      <c r="H52" s="108" t="s">
        <v>169</v>
      </c>
      <c r="I52" s="108" t="s">
        <v>169</v>
      </c>
      <c r="J52" s="108" t="s">
        <v>169</v>
      </c>
      <c r="K52" s="108" t="s">
        <v>169</v>
      </c>
      <c r="L52" s="108" t="s">
        <v>169</v>
      </c>
      <c r="M52" s="108" t="s">
        <v>169</v>
      </c>
      <c r="N52" s="193">
        <v>0</v>
      </c>
      <c r="O52" s="193">
        <v>0</v>
      </c>
      <c r="P52" s="128">
        <v>0</v>
      </c>
      <c r="Q52" s="128">
        <v>0</v>
      </c>
      <c r="R52" s="128">
        <v>0</v>
      </c>
      <c r="S52" s="220">
        <f t="shared" si="5"/>
        <v>0</v>
      </c>
      <c r="T52" s="128">
        <v>0</v>
      </c>
      <c r="U52" s="132">
        <v>0</v>
      </c>
      <c r="V52" s="133">
        <v>0</v>
      </c>
      <c r="W52" s="110" t="s">
        <v>169</v>
      </c>
      <c r="X52" s="111"/>
    </row>
    <row r="53" spans="1:26" ht="21.75" thickBot="1" x14ac:dyDescent="0.3">
      <c r="C53" s="143" t="s">
        <v>74</v>
      </c>
      <c r="D53" s="144"/>
      <c r="E53" s="145"/>
      <c r="F53" s="145"/>
      <c r="G53" s="145"/>
      <c r="H53" s="145"/>
      <c r="I53" s="145"/>
      <c r="J53" s="145"/>
      <c r="K53" s="145"/>
      <c r="L53" s="145"/>
      <c r="M53" s="145"/>
      <c r="N53" s="195">
        <f t="shared" ref="N53:V53" si="22">SUM(N47:N52)</f>
        <v>0</v>
      </c>
      <c r="O53" s="195">
        <f t="shared" si="22"/>
        <v>0</v>
      </c>
      <c r="P53" s="146">
        <f t="shared" si="22"/>
        <v>0</v>
      </c>
      <c r="Q53" s="147">
        <f t="shared" si="22"/>
        <v>0</v>
      </c>
      <c r="R53" s="146">
        <f t="shared" si="22"/>
        <v>0</v>
      </c>
      <c r="S53" s="170">
        <f t="shared" si="5"/>
        <v>0</v>
      </c>
      <c r="T53" s="146">
        <f t="shared" si="22"/>
        <v>0</v>
      </c>
      <c r="U53" s="148">
        <f t="shared" si="22"/>
        <v>0</v>
      </c>
      <c r="V53" s="146">
        <f t="shared" si="22"/>
        <v>0</v>
      </c>
      <c r="W53" s="149" t="s">
        <v>169</v>
      </c>
      <c r="X53" s="150"/>
      <c r="Z53" s="25"/>
    </row>
    <row r="54" spans="1:26" s="156" customFormat="1" ht="21.75" thickBot="1" x14ac:dyDescent="0.3">
      <c r="B54" s="160" t="s">
        <v>75</v>
      </c>
      <c r="C54" s="167" t="s">
        <v>172</v>
      </c>
      <c r="D54" s="168"/>
      <c r="E54" s="168"/>
      <c r="F54" s="168"/>
      <c r="G54" s="169"/>
      <c r="H54" s="169"/>
      <c r="I54" s="169"/>
      <c r="J54" s="169"/>
      <c r="K54" s="169"/>
      <c r="L54" s="169"/>
      <c r="M54" s="169"/>
      <c r="N54" s="198">
        <f>N35+N44+N53</f>
        <v>0</v>
      </c>
      <c r="O54" s="198">
        <f>O35+O44+O53</f>
        <v>0</v>
      </c>
      <c r="P54" s="170">
        <f>P35+P44+P53</f>
        <v>0</v>
      </c>
      <c r="Q54" s="171">
        <f>Q35+Q44+Q53</f>
        <v>0</v>
      </c>
      <c r="R54" s="170">
        <f>R35+R44+R53</f>
        <v>0</v>
      </c>
      <c r="S54" s="170">
        <f t="shared" si="5"/>
        <v>0</v>
      </c>
      <c r="T54" s="170">
        <f>T35+T44+T53</f>
        <v>0</v>
      </c>
      <c r="U54" s="172"/>
      <c r="V54" s="173"/>
      <c r="W54" s="174"/>
      <c r="X54" s="35"/>
    </row>
    <row r="55" spans="1:26" s="156" customFormat="1" x14ac:dyDescent="0.25">
      <c r="B55" s="160"/>
      <c r="C55" s="161"/>
      <c r="D55" s="162"/>
      <c r="E55" s="162"/>
      <c r="F55" s="162"/>
      <c r="G55" s="163"/>
      <c r="H55" s="163"/>
      <c r="I55" s="163"/>
      <c r="J55" s="163"/>
      <c r="K55" s="158"/>
      <c r="L55" s="158"/>
      <c r="M55" s="166" t="s">
        <v>200</v>
      </c>
      <c r="N55" s="158"/>
      <c r="O55" s="158"/>
      <c r="P55" s="158"/>
      <c r="Q55" s="158"/>
      <c r="R55" s="158"/>
      <c r="S55" s="221"/>
      <c r="T55" s="158"/>
      <c r="U55" s="177"/>
      <c r="V55" s="158"/>
      <c r="W55" s="164"/>
      <c r="X55" s="165"/>
    </row>
    <row r="56" spans="1:26" x14ac:dyDescent="0.25">
      <c r="C56" s="154"/>
      <c r="D56" s="155"/>
      <c r="E56" s="156"/>
      <c r="F56" s="156"/>
      <c r="G56" s="156"/>
      <c r="H56" s="156"/>
      <c r="I56" s="156"/>
      <c r="J56" s="156"/>
      <c r="K56" s="125"/>
      <c r="L56" s="157"/>
      <c r="M56" s="158" t="s">
        <v>173</v>
      </c>
      <c r="N56" s="158">
        <f>SUMIF($E$10:$E$53,"Program",N$10:N$53)</f>
        <v>0</v>
      </c>
      <c r="O56" s="158">
        <f>SUMIF($E$10:$E$53,"Program",O$10:O$53)</f>
        <v>0</v>
      </c>
      <c r="P56" s="157">
        <f>SUMIF($E$10:$E$53,"Program",P$10:P$53)</f>
        <v>0</v>
      </c>
      <c r="Q56" s="157">
        <f>SUMIF($E$10:$E$53,"Program",Q$10:Q$53)</f>
        <v>0</v>
      </c>
      <c r="R56" s="157">
        <f>SUMIF($E$10:$E$53,"Program",R$10:R$53)</f>
        <v>0</v>
      </c>
      <c r="S56" s="222">
        <f t="shared" si="5"/>
        <v>0</v>
      </c>
      <c r="T56" s="157">
        <f>SUMIF($E$10:$E$53,"Program",T$10:T$53)</f>
        <v>0</v>
      </c>
      <c r="U56" s="178">
        <f>SUMIF($E$10:$E$53,"Program",U$10:U$53)</f>
        <v>0</v>
      </c>
      <c r="V56" s="157">
        <f>SUMIF($E$10:$E$53,"Program",V$10:V$53)</f>
        <v>0</v>
      </c>
      <c r="W56" s="108" t="s">
        <v>169</v>
      </c>
      <c r="X56" s="175"/>
    </row>
    <row r="57" spans="1:26" x14ac:dyDescent="0.25">
      <c r="C57" s="154"/>
      <c r="D57" s="155"/>
      <c r="E57" s="156"/>
      <c r="F57" s="156"/>
      <c r="G57" s="156"/>
      <c r="H57" s="156"/>
      <c r="I57" s="156"/>
      <c r="J57" s="156"/>
      <c r="K57" s="125"/>
      <c r="L57" s="157"/>
      <c r="M57" s="158" t="s">
        <v>174</v>
      </c>
      <c r="N57" s="158">
        <f>SUMIF($E$10:$E$53,"PES",N$10:N$53)+SUMIF($E$10:$E$53,"Corporate",N$10:N$53)+SUMIF($E$10:$E$53,"WoVG Capability",N$10:N$53)+SUMIF($E$10:$E$53,"Departmental Activities and Operations",N$10:N$53)</f>
        <v>0</v>
      </c>
      <c r="O57" s="158">
        <f>SUMIF($E$10:$E$53,"PES",O$10:O$53)+SUMIF($E$10:$E$53,"Corporate",O$10:O$53)+SUMIF($E$10:$E$53,"WoVG Capability",O$10:O$53)+SUMIF($E$10:$E$53,"Departmental Activities and Operations",O$10:O$53)</f>
        <v>0</v>
      </c>
      <c r="P57" s="157">
        <f>SUMIF($E$10:$E$53,"PES",P$10:P$53)+SUMIF($E$10:$E$53,"Corporate",P$10:P$53)+SUMIF($E$10:$E$53,"WoVG Capability",P$10:P$53)+SUMIF($E$10:$E$53,"Departmental Activities and Operations",P$10:P$53)</f>
        <v>0</v>
      </c>
      <c r="Q57" s="157">
        <f>SUMIF($E$10:$E$53,"PES",Q$10:Q$53)+SUMIF($E$10:$E$53,"Corporate",Q$10:Q$53)+SUMIF($E$10:$E$53,"WoVG Capability",Q$10:Q$53)+SUMIF($E$10:$E$53,"Departmental Activities and Operations",Q$10:Q$53)</f>
        <v>0</v>
      </c>
      <c r="R57" s="157">
        <f>SUMIF($E$10:$E$53,"PES",R$10:R$53)+SUMIF($E$10:$E$53,"Corporate",R$10:R$53)+SUMIF($E$10:$E$53,"WoVG Capability",R$10:R$53)+SUMIF($E$10:$E$53,"Departmental Activities and Operations",R$10:R$53)</f>
        <v>0</v>
      </c>
      <c r="S57" s="222">
        <f t="shared" si="5"/>
        <v>0</v>
      </c>
      <c r="T57" s="157">
        <f>SUMIF($E$10:$E$53,"PES",T$10:T$53)+SUMIF($E$10:$E$53,"Corporate",T$10:T$53)+SUMIF($E$10:$E$53,"WoVG Capability",T$10:T$53)+SUMIF($E$10:$E$53,"Departmental Activities and Operations",T$10:T$53)</f>
        <v>0</v>
      </c>
      <c r="U57" s="178">
        <f>SUMIF($E$10:$E$53,"PES",U$10:U$53)+SUMIF($E$10:$E$53,"Corporate",U$10:U$53)+SUMIF($E$10:$E$53,"WoVG Capability",U$10:U$53)+SUMIF($E$10:$E$53,"Departmental Activities and Operations",U$10:U$53)</f>
        <v>0</v>
      </c>
      <c r="V57" s="157">
        <f>SUMIF($E$10:$E$53,"PES",V$10:V$53)+SUMIF($E$10:$E$53,"Corporate",V$10:V$53)+SUMIF($E$10:$E$53,"WoVG Capability",V$10:V$53)+SUMIF($E$10:$E$53,"Departmental Activities and Operations",V$10:V$53)</f>
        <v>0</v>
      </c>
      <c r="W57" s="108" t="s">
        <v>169</v>
      </c>
      <c r="X57" s="175"/>
    </row>
    <row r="58" spans="1:26" ht="21.75" thickBot="1" x14ac:dyDescent="0.3">
      <c r="C58" s="154"/>
      <c r="D58" s="156"/>
      <c r="E58" s="156"/>
      <c r="F58" s="156"/>
      <c r="G58" s="156"/>
      <c r="H58" s="156"/>
      <c r="I58" s="156"/>
      <c r="J58" s="156"/>
      <c r="K58" s="125"/>
      <c r="L58" s="157"/>
      <c r="M58" s="158"/>
      <c r="N58" s="199">
        <f>SUM(N56:N57)</f>
        <v>0</v>
      </c>
      <c r="O58" s="199">
        <f t="shared" ref="O58:T58" si="23">SUM(O56:O57)</f>
        <v>0</v>
      </c>
      <c r="P58" s="159">
        <f t="shared" si="23"/>
        <v>0</v>
      </c>
      <c r="Q58" s="159">
        <f t="shared" si="23"/>
        <v>0</v>
      </c>
      <c r="R58" s="159">
        <f t="shared" si="23"/>
        <v>0</v>
      </c>
      <c r="S58" s="223">
        <f t="shared" si="5"/>
        <v>0</v>
      </c>
      <c r="T58" s="159">
        <f t="shared" si="23"/>
        <v>0</v>
      </c>
      <c r="U58" s="176">
        <f t="shared" ref="U58:V58" si="24">SUM(U56:U57)</f>
        <v>0</v>
      </c>
      <c r="V58" s="159">
        <f t="shared" si="24"/>
        <v>0</v>
      </c>
      <c r="W58" s="180" t="s">
        <v>169</v>
      </c>
      <c r="X58" s="175"/>
    </row>
    <row r="59" spans="1:26" ht="22.5" thickTop="1" thickBot="1" x14ac:dyDescent="0.3">
      <c r="C59" s="154"/>
      <c r="D59" s="156"/>
      <c r="E59" s="156"/>
      <c r="F59" s="156"/>
      <c r="G59" s="156"/>
      <c r="H59" s="156"/>
      <c r="I59" s="156"/>
      <c r="J59" s="156"/>
      <c r="K59" s="125"/>
      <c r="L59" s="157"/>
      <c r="M59" s="158" t="s">
        <v>175</v>
      </c>
      <c r="N59" s="158">
        <f>N58-N54</f>
        <v>0</v>
      </c>
      <c r="O59" s="158">
        <f t="shared" ref="O59:T59" si="25">O58-O54</f>
        <v>0</v>
      </c>
      <c r="P59" s="157">
        <f>P58-P54</f>
        <v>0</v>
      </c>
      <c r="Q59" s="157">
        <f t="shared" si="25"/>
        <v>0</v>
      </c>
      <c r="R59" s="157">
        <f t="shared" si="25"/>
        <v>0</v>
      </c>
      <c r="S59" s="222">
        <f t="shared" si="5"/>
        <v>0</v>
      </c>
      <c r="T59" s="157">
        <f t="shared" si="25"/>
        <v>0</v>
      </c>
      <c r="U59" s="179">
        <f t="shared" ref="U59:V59" si="26">U58-U54</f>
        <v>0</v>
      </c>
      <c r="V59" s="157">
        <f t="shared" si="26"/>
        <v>0</v>
      </c>
      <c r="W59" s="108" t="s">
        <v>169</v>
      </c>
      <c r="X59" s="175"/>
    </row>
    <row r="60" spans="1:26" ht="21.75" thickBot="1" x14ac:dyDescent="0.3">
      <c r="B60" s="12" t="s">
        <v>76</v>
      </c>
      <c r="C60" s="27" t="s">
        <v>77</v>
      </c>
      <c r="D60" s="28" t="s">
        <v>38</v>
      </c>
      <c r="E60" s="86" t="s">
        <v>39</v>
      </c>
      <c r="F60" s="86" t="s">
        <v>40</v>
      </c>
      <c r="G60" s="28"/>
      <c r="H60" s="41"/>
      <c r="I60" s="41"/>
      <c r="J60" s="16"/>
      <c r="K60" s="16"/>
      <c r="L60" s="16"/>
      <c r="M60" s="16"/>
      <c r="N60" s="200"/>
      <c r="O60" s="200"/>
      <c r="P60" s="42"/>
      <c r="Q60" s="42"/>
      <c r="R60" s="42"/>
      <c r="S60" s="42"/>
      <c r="T60" s="42"/>
      <c r="U60" s="43"/>
      <c r="V60" s="42"/>
      <c r="W60" s="44"/>
      <c r="X60" s="33"/>
    </row>
    <row r="61" spans="1:26" x14ac:dyDescent="0.25">
      <c r="C61" s="382" t="s">
        <v>19</v>
      </c>
      <c r="D61" s="383"/>
      <c r="E61" s="383"/>
      <c r="F61" s="383"/>
      <c r="M61" s="36"/>
      <c r="N61" s="201"/>
      <c r="O61" s="201"/>
      <c r="P61" s="45"/>
      <c r="Q61" s="45"/>
      <c r="R61" s="45"/>
      <c r="S61" s="227"/>
      <c r="T61" s="45"/>
      <c r="U61" s="46"/>
      <c r="V61" s="45"/>
      <c r="W61" s="47"/>
      <c r="X61" s="48"/>
    </row>
    <row r="62" spans="1:26" x14ac:dyDescent="0.25">
      <c r="C62" s="13" t="s">
        <v>78</v>
      </c>
      <c r="D62" s="6"/>
      <c r="E62" s="6"/>
      <c r="F62" s="6"/>
      <c r="N62" s="202" t="s">
        <v>176</v>
      </c>
      <c r="O62" s="201"/>
      <c r="P62" s="45"/>
      <c r="Q62" s="45"/>
      <c r="R62" s="45"/>
      <c r="S62" s="227"/>
      <c r="T62" s="45"/>
      <c r="U62" s="46"/>
      <c r="V62" s="45"/>
      <c r="W62" s="47"/>
      <c r="X62" s="48"/>
    </row>
    <row r="63" spans="1:26" s="39" customFormat="1" x14ac:dyDescent="0.25">
      <c r="A63" s="7"/>
      <c r="B63" s="8"/>
      <c r="C63" s="151" t="s">
        <v>79</v>
      </c>
      <c r="D63" s="113"/>
      <c r="E63" s="113"/>
      <c r="F63" s="113"/>
      <c r="G63" s="107"/>
      <c r="H63" s="108" t="s">
        <v>169</v>
      </c>
      <c r="I63" s="108" t="s">
        <v>169</v>
      </c>
      <c r="J63" s="108" t="s">
        <v>169</v>
      </c>
      <c r="K63" s="108" t="s">
        <v>169</v>
      </c>
      <c r="L63" s="108" t="s">
        <v>169</v>
      </c>
      <c r="M63" s="108" t="s">
        <v>169</v>
      </c>
      <c r="N63" s="193">
        <v>0</v>
      </c>
      <c r="O63" s="193">
        <v>0</v>
      </c>
      <c r="P63" s="128">
        <v>0</v>
      </c>
      <c r="Q63" s="128">
        <v>0</v>
      </c>
      <c r="R63" s="128">
        <v>0</v>
      </c>
      <c r="S63" s="220">
        <f t="shared" si="5"/>
        <v>0</v>
      </c>
      <c r="T63" s="128">
        <v>0</v>
      </c>
      <c r="U63" s="132">
        <v>0</v>
      </c>
      <c r="V63" s="133">
        <v>0</v>
      </c>
      <c r="W63" s="110" t="s">
        <v>169</v>
      </c>
      <c r="X63" s="152"/>
    </row>
    <row r="64" spans="1:26" s="39" customFormat="1" x14ac:dyDescent="0.25">
      <c r="A64" s="7"/>
      <c r="B64" s="8"/>
      <c r="C64" s="151"/>
      <c r="D64" s="113"/>
      <c r="E64" s="113"/>
      <c r="F64" s="113"/>
      <c r="G64" s="107"/>
      <c r="H64" s="108" t="s">
        <v>169</v>
      </c>
      <c r="I64" s="108" t="s">
        <v>169</v>
      </c>
      <c r="J64" s="108" t="s">
        <v>169</v>
      </c>
      <c r="K64" s="108" t="s">
        <v>169</v>
      </c>
      <c r="L64" s="108" t="s">
        <v>169</v>
      </c>
      <c r="M64" s="108" t="s">
        <v>169</v>
      </c>
      <c r="N64" s="193">
        <v>0</v>
      </c>
      <c r="O64" s="193">
        <v>0</v>
      </c>
      <c r="P64" s="128">
        <v>0</v>
      </c>
      <c r="Q64" s="128">
        <v>0</v>
      </c>
      <c r="R64" s="128">
        <v>0</v>
      </c>
      <c r="S64" s="220">
        <f t="shared" si="5"/>
        <v>0</v>
      </c>
      <c r="T64" s="128">
        <v>0</v>
      </c>
      <c r="U64" s="132">
        <v>0</v>
      </c>
      <c r="V64" s="133">
        <v>0</v>
      </c>
      <c r="W64" s="110" t="s">
        <v>169</v>
      </c>
      <c r="X64" s="152"/>
    </row>
    <row r="65" spans="1:26" s="39" customFormat="1" x14ac:dyDescent="0.25">
      <c r="A65" s="7"/>
      <c r="B65" s="8"/>
      <c r="C65" s="151"/>
      <c r="D65" s="113"/>
      <c r="E65" s="113"/>
      <c r="F65" s="113"/>
      <c r="G65" s="107"/>
      <c r="H65" s="108" t="s">
        <v>169</v>
      </c>
      <c r="I65" s="108" t="s">
        <v>169</v>
      </c>
      <c r="J65" s="108" t="s">
        <v>169</v>
      </c>
      <c r="K65" s="108" t="s">
        <v>169</v>
      </c>
      <c r="L65" s="108" t="s">
        <v>169</v>
      </c>
      <c r="M65" s="108" t="s">
        <v>169</v>
      </c>
      <c r="N65" s="193">
        <v>0</v>
      </c>
      <c r="O65" s="193">
        <v>0</v>
      </c>
      <c r="P65" s="128">
        <v>0</v>
      </c>
      <c r="Q65" s="128">
        <v>0</v>
      </c>
      <c r="R65" s="128">
        <v>0</v>
      </c>
      <c r="S65" s="220">
        <f t="shared" si="5"/>
        <v>0</v>
      </c>
      <c r="T65" s="128">
        <v>0</v>
      </c>
      <c r="U65" s="132">
        <v>0</v>
      </c>
      <c r="V65" s="133">
        <v>0</v>
      </c>
      <c r="W65" s="110" t="s">
        <v>169</v>
      </c>
      <c r="X65" s="152"/>
    </row>
    <row r="66" spans="1:26" s="39" customFormat="1" x14ac:dyDescent="0.25">
      <c r="A66" s="7"/>
      <c r="B66" s="8"/>
      <c r="C66" s="151"/>
      <c r="D66" s="113"/>
      <c r="E66" s="113"/>
      <c r="F66" s="113"/>
      <c r="G66" s="107"/>
      <c r="H66" s="108" t="s">
        <v>169</v>
      </c>
      <c r="I66" s="108" t="s">
        <v>169</v>
      </c>
      <c r="J66" s="108" t="s">
        <v>169</v>
      </c>
      <c r="K66" s="108" t="s">
        <v>169</v>
      </c>
      <c r="L66" s="108" t="s">
        <v>169</v>
      </c>
      <c r="M66" s="108" t="s">
        <v>169</v>
      </c>
      <c r="N66" s="193">
        <v>0</v>
      </c>
      <c r="O66" s="193">
        <v>0</v>
      </c>
      <c r="P66" s="128">
        <v>0</v>
      </c>
      <c r="Q66" s="128">
        <v>0</v>
      </c>
      <c r="R66" s="128">
        <v>0</v>
      </c>
      <c r="S66" s="220">
        <f t="shared" si="5"/>
        <v>0</v>
      </c>
      <c r="T66" s="128">
        <v>0</v>
      </c>
      <c r="U66" s="132">
        <v>0</v>
      </c>
      <c r="V66" s="133">
        <v>0</v>
      </c>
      <c r="W66" s="110"/>
      <c r="X66" s="152"/>
    </row>
    <row r="67" spans="1:26" ht="21.75" thickBot="1" x14ac:dyDescent="0.3">
      <c r="C67" s="143" t="s">
        <v>80</v>
      </c>
      <c r="D67" s="144"/>
      <c r="E67" s="145"/>
      <c r="F67" s="145"/>
      <c r="G67" s="145"/>
      <c r="H67" s="145"/>
      <c r="I67" s="145"/>
      <c r="J67" s="145"/>
      <c r="K67" s="145"/>
      <c r="L67" s="145"/>
      <c r="M67" s="145"/>
      <c r="N67" s="195">
        <f>SUM(N62:N66)</f>
        <v>0</v>
      </c>
      <c r="O67" s="195">
        <f t="shared" ref="O67:T67" si="27">SUM(O62:O66)</f>
        <v>0</v>
      </c>
      <c r="P67" s="146">
        <f t="shared" si="27"/>
        <v>0</v>
      </c>
      <c r="Q67" s="147">
        <f t="shared" si="27"/>
        <v>0</v>
      </c>
      <c r="R67" s="146">
        <f t="shared" si="27"/>
        <v>0</v>
      </c>
      <c r="S67" s="170">
        <f t="shared" si="5"/>
        <v>0</v>
      </c>
      <c r="T67" s="146">
        <f t="shared" si="27"/>
        <v>0</v>
      </c>
      <c r="U67" s="148">
        <f>SUM(U63:U66)</f>
        <v>0</v>
      </c>
      <c r="V67" s="146">
        <f>SUM(V63:V66)</f>
        <v>0</v>
      </c>
      <c r="W67" s="149" t="s">
        <v>169</v>
      </c>
      <c r="X67" s="150"/>
      <c r="Z67" s="25"/>
    </row>
    <row r="68" spans="1:26" x14ac:dyDescent="0.25">
      <c r="C68" s="382" t="s">
        <v>20</v>
      </c>
      <c r="D68" s="383"/>
      <c r="E68" s="383"/>
      <c r="M68" s="19"/>
      <c r="N68" s="203"/>
      <c r="O68" s="203"/>
      <c r="P68" s="37"/>
      <c r="Q68" s="37"/>
      <c r="R68" s="37"/>
      <c r="S68" s="224"/>
      <c r="T68" s="37"/>
      <c r="U68" s="37"/>
      <c r="V68" s="37"/>
      <c r="W68" s="78"/>
      <c r="X68" s="76"/>
    </row>
    <row r="69" spans="1:26" x14ac:dyDescent="0.25">
      <c r="C69" s="13" t="s">
        <v>81</v>
      </c>
      <c r="M69" s="19"/>
      <c r="N69" s="203"/>
      <c r="O69" s="203"/>
      <c r="P69" s="37"/>
      <c r="Q69" s="37"/>
      <c r="R69" s="37"/>
      <c r="S69" s="224"/>
      <c r="T69" s="37"/>
      <c r="U69" s="37"/>
      <c r="V69" s="37"/>
      <c r="W69" s="78"/>
      <c r="X69" s="76"/>
    </row>
    <row r="70" spans="1:26" x14ac:dyDescent="0.25">
      <c r="C70" s="151"/>
      <c r="D70" s="113"/>
      <c r="E70" s="113"/>
      <c r="F70" s="113"/>
      <c r="G70" s="107"/>
      <c r="H70" s="108" t="s">
        <v>169</v>
      </c>
      <c r="I70" s="108" t="s">
        <v>169</v>
      </c>
      <c r="J70" s="108" t="s">
        <v>169</v>
      </c>
      <c r="K70" s="108" t="s">
        <v>169</v>
      </c>
      <c r="L70" s="108" t="s">
        <v>169</v>
      </c>
      <c r="M70" s="108" t="s">
        <v>169</v>
      </c>
      <c r="N70" s="193">
        <v>0</v>
      </c>
      <c r="O70" s="193">
        <v>0</v>
      </c>
      <c r="P70" s="128">
        <v>0</v>
      </c>
      <c r="Q70" s="128">
        <v>0</v>
      </c>
      <c r="R70" s="128">
        <v>0</v>
      </c>
      <c r="S70" s="220">
        <f t="shared" si="5"/>
        <v>0</v>
      </c>
      <c r="T70" s="128">
        <v>0</v>
      </c>
      <c r="U70" s="132">
        <v>0</v>
      </c>
      <c r="V70" s="133">
        <v>0</v>
      </c>
      <c r="W70" s="110" t="s">
        <v>169</v>
      </c>
      <c r="X70" s="152"/>
    </row>
    <row r="71" spans="1:26" x14ac:dyDescent="0.25">
      <c r="C71" s="151"/>
      <c r="D71" s="113"/>
      <c r="E71" s="113"/>
      <c r="F71" s="113"/>
      <c r="G71" s="107"/>
      <c r="H71" s="108" t="s">
        <v>169</v>
      </c>
      <c r="I71" s="108" t="s">
        <v>169</v>
      </c>
      <c r="J71" s="108" t="s">
        <v>169</v>
      </c>
      <c r="K71" s="108" t="s">
        <v>169</v>
      </c>
      <c r="L71" s="108" t="s">
        <v>169</v>
      </c>
      <c r="M71" s="108" t="s">
        <v>169</v>
      </c>
      <c r="N71" s="193">
        <v>0</v>
      </c>
      <c r="O71" s="193">
        <v>0</v>
      </c>
      <c r="P71" s="128">
        <v>0</v>
      </c>
      <c r="Q71" s="128">
        <v>0</v>
      </c>
      <c r="R71" s="128">
        <v>0</v>
      </c>
      <c r="S71" s="220">
        <f t="shared" si="5"/>
        <v>0</v>
      </c>
      <c r="T71" s="128">
        <v>0</v>
      </c>
      <c r="U71" s="132">
        <v>0</v>
      </c>
      <c r="V71" s="133">
        <v>0</v>
      </c>
      <c r="W71" s="110" t="s">
        <v>169</v>
      </c>
      <c r="X71" s="152"/>
    </row>
    <row r="72" spans="1:26" x14ac:dyDescent="0.25">
      <c r="C72" s="151"/>
      <c r="D72" s="113"/>
      <c r="E72" s="113"/>
      <c r="F72" s="113"/>
      <c r="G72" s="107"/>
      <c r="H72" s="108" t="s">
        <v>169</v>
      </c>
      <c r="I72" s="108" t="s">
        <v>169</v>
      </c>
      <c r="J72" s="108" t="s">
        <v>169</v>
      </c>
      <c r="K72" s="108" t="s">
        <v>169</v>
      </c>
      <c r="L72" s="108" t="s">
        <v>169</v>
      </c>
      <c r="M72" s="108" t="s">
        <v>169</v>
      </c>
      <c r="N72" s="193">
        <v>0</v>
      </c>
      <c r="O72" s="193">
        <v>0</v>
      </c>
      <c r="P72" s="128">
        <v>0</v>
      </c>
      <c r="Q72" s="128">
        <v>0</v>
      </c>
      <c r="R72" s="128">
        <v>0</v>
      </c>
      <c r="S72" s="220">
        <f t="shared" si="5"/>
        <v>0</v>
      </c>
      <c r="T72" s="128">
        <v>0</v>
      </c>
      <c r="U72" s="132">
        <v>0</v>
      </c>
      <c r="V72" s="133">
        <v>0</v>
      </c>
      <c r="W72" s="110" t="s">
        <v>169</v>
      </c>
      <c r="X72" s="152"/>
    </row>
    <row r="73" spans="1:26" x14ac:dyDescent="0.25">
      <c r="C73" s="151"/>
      <c r="D73" s="113"/>
      <c r="E73" s="113"/>
      <c r="F73" s="113"/>
      <c r="G73" s="107"/>
      <c r="H73" s="108" t="s">
        <v>169</v>
      </c>
      <c r="I73" s="108" t="s">
        <v>169</v>
      </c>
      <c r="J73" s="108" t="s">
        <v>169</v>
      </c>
      <c r="K73" s="108" t="s">
        <v>169</v>
      </c>
      <c r="L73" s="108" t="s">
        <v>169</v>
      </c>
      <c r="M73" s="108" t="s">
        <v>169</v>
      </c>
      <c r="N73" s="193">
        <v>0</v>
      </c>
      <c r="O73" s="193">
        <v>0</v>
      </c>
      <c r="P73" s="128">
        <v>0</v>
      </c>
      <c r="Q73" s="128">
        <v>0</v>
      </c>
      <c r="R73" s="128">
        <v>0</v>
      </c>
      <c r="S73" s="220">
        <f t="shared" si="5"/>
        <v>0</v>
      </c>
      <c r="T73" s="128">
        <v>0</v>
      </c>
      <c r="U73" s="132">
        <v>0</v>
      </c>
      <c r="V73" s="133">
        <v>0</v>
      </c>
      <c r="W73" s="110"/>
      <c r="X73" s="152"/>
    </row>
    <row r="74" spans="1:26" ht="21.75" thickBot="1" x14ac:dyDescent="0.3">
      <c r="C74" s="143" t="s">
        <v>82</v>
      </c>
      <c r="D74" s="144"/>
      <c r="E74" s="145"/>
      <c r="F74" s="145"/>
      <c r="G74" s="145"/>
      <c r="H74" s="145"/>
      <c r="I74" s="145"/>
      <c r="J74" s="145"/>
      <c r="K74" s="145"/>
      <c r="L74" s="145"/>
      <c r="M74" s="145"/>
      <c r="N74" s="195">
        <f>SUM(N69:N73)</f>
        <v>0</v>
      </c>
      <c r="O74" s="195">
        <f t="shared" ref="O74:T74" si="28">SUM(O69:O73)</f>
        <v>0</v>
      </c>
      <c r="P74" s="146">
        <f t="shared" si="28"/>
        <v>0</v>
      </c>
      <c r="Q74" s="147">
        <f t="shared" si="28"/>
        <v>0</v>
      </c>
      <c r="R74" s="146">
        <f t="shared" si="28"/>
        <v>0</v>
      </c>
      <c r="S74" s="170">
        <f t="shared" si="5"/>
        <v>0</v>
      </c>
      <c r="T74" s="146">
        <f t="shared" si="28"/>
        <v>0</v>
      </c>
      <c r="U74" s="148">
        <f>SUM(U70:U73)</f>
        <v>0</v>
      </c>
      <c r="V74" s="146">
        <f>SUM(V70:V73)</f>
        <v>0</v>
      </c>
      <c r="W74" s="149" t="s">
        <v>169</v>
      </c>
      <c r="X74" s="150"/>
      <c r="Z74" s="25"/>
    </row>
    <row r="75" spans="1:26" s="156" customFormat="1" ht="21.75" thickBot="1" x14ac:dyDescent="0.3">
      <c r="B75" s="160" t="s">
        <v>83</v>
      </c>
      <c r="C75" s="167" t="s">
        <v>22</v>
      </c>
      <c r="D75" s="168"/>
      <c r="E75" s="168"/>
      <c r="F75" s="168"/>
      <c r="G75" s="169"/>
      <c r="H75" s="169"/>
      <c r="I75" s="169"/>
      <c r="J75" s="169"/>
      <c r="K75" s="169"/>
      <c r="L75" s="169"/>
      <c r="M75" s="169"/>
      <c r="N75" s="198">
        <f t="shared" ref="N75:V75" si="29">N54-N67-N74</f>
        <v>0</v>
      </c>
      <c r="O75" s="198">
        <f>O54-O67-O74</f>
        <v>0</v>
      </c>
      <c r="P75" s="170">
        <f t="shared" si="29"/>
        <v>0</v>
      </c>
      <c r="Q75" s="171">
        <f t="shared" si="29"/>
        <v>0</v>
      </c>
      <c r="R75" s="170">
        <f t="shared" si="29"/>
        <v>0</v>
      </c>
      <c r="S75" s="170">
        <f t="shared" si="5"/>
        <v>0</v>
      </c>
      <c r="T75" s="170">
        <f t="shared" si="29"/>
        <v>0</v>
      </c>
      <c r="U75" s="170">
        <f t="shared" si="29"/>
        <v>0</v>
      </c>
      <c r="V75" s="170">
        <f t="shared" si="29"/>
        <v>0</v>
      </c>
      <c r="W75" s="9"/>
      <c r="X75" s="35"/>
    </row>
    <row r="76" spans="1:26" x14ac:dyDescent="0.25">
      <c r="C76" s="154"/>
      <c r="N76" s="184"/>
      <c r="W76" s="9"/>
      <c r="X76" s="35"/>
    </row>
    <row r="77" spans="1:26" ht="29.25" thickBot="1" x14ac:dyDescent="0.3">
      <c r="C77" s="102" t="s">
        <v>177</v>
      </c>
      <c r="D77" s="103"/>
      <c r="E77" s="103"/>
      <c r="F77" s="103"/>
      <c r="G77" s="104"/>
      <c r="H77" s="104"/>
      <c r="I77" s="104"/>
      <c r="J77" s="104"/>
      <c r="K77" s="104"/>
      <c r="L77" s="104"/>
      <c r="M77" s="104"/>
      <c r="N77" s="185"/>
      <c r="O77" s="186"/>
      <c r="P77" s="104"/>
      <c r="Q77" s="104"/>
      <c r="R77" s="104"/>
      <c r="S77" s="217"/>
      <c r="T77" s="104"/>
      <c r="U77" s="104"/>
      <c r="V77" s="104"/>
      <c r="W77" s="104"/>
      <c r="X77" s="104"/>
    </row>
    <row r="78" spans="1:26" ht="42.75" thickBot="1" x14ac:dyDescent="0.3">
      <c r="B78" s="12" t="s">
        <v>84</v>
      </c>
      <c r="C78" s="14" t="s">
        <v>180</v>
      </c>
      <c r="D78" s="86" t="s">
        <v>38</v>
      </c>
      <c r="E78" s="86" t="s">
        <v>39</v>
      </c>
      <c r="F78" s="86" t="s">
        <v>40</v>
      </c>
      <c r="G78" s="82" t="s">
        <v>41</v>
      </c>
      <c r="H78" s="15" t="s">
        <v>42</v>
      </c>
      <c r="I78" s="82" t="s">
        <v>43</v>
      </c>
      <c r="J78" s="82" t="s">
        <v>44</v>
      </c>
      <c r="K78" s="15" t="s">
        <v>45</v>
      </c>
      <c r="L78" s="82" t="s">
        <v>46</v>
      </c>
      <c r="M78" s="82" t="s">
        <v>161</v>
      </c>
      <c r="N78" s="188" t="s">
        <v>2</v>
      </c>
      <c r="O78" s="188" t="s">
        <v>31</v>
      </c>
      <c r="P78" s="82" t="s">
        <v>4</v>
      </c>
      <c r="Q78" s="82" t="s">
        <v>5</v>
      </c>
      <c r="R78" s="82" t="s">
        <v>6</v>
      </c>
      <c r="S78" s="216" t="s">
        <v>7</v>
      </c>
      <c r="T78" s="82" t="s">
        <v>8</v>
      </c>
      <c r="U78" s="82" t="s">
        <v>32</v>
      </c>
      <c r="V78" s="82" t="s">
        <v>33</v>
      </c>
      <c r="W78" s="82" t="s">
        <v>34</v>
      </c>
      <c r="X78" s="82" t="s">
        <v>35</v>
      </c>
    </row>
    <row r="79" spans="1:26" x14ac:dyDescent="0.25">
      <c r="B79" s="12"/>
      <c r="C79" s="14" t="s">
        <v>179</v>
      </c>
      <c r="D79" s="86"/>
      <c r="E79" s="86"/>
      <c r="F79" s="86"/>
      <c r="G79" s="82"/>
      <c r="H79" s="15"/>
      <c r="I79" s="82"/>
      <c r="J79" s="82"/>
      <c r="K79" s="15"/>
      <c r="L79" s="82"/>
      <c r="M79" s="82"/>
      <c r="N79" s="188"/>
      <c r="O79" s="188"/>
      <c r="P79" s="82"/>
      <c r="Q79" s="82"/>
      <c r="R79" s="82"/>
      <c r="S79" s="82"/>
      <c r="T79" s="82"/>
      <c r="U79" s="82"/>
      <c r="V79" s="82"/>
      <c r="W79" s="82"/>
      <c r="X79" s="82"/>
    </row>
    <row r="80" spans="1:26" x14ac:dyDescent="0.25">
      <c r="B80" s="72"/>
      <c r="C80" s="151"/>
      <c r="D80" s="113"/>
      <c r="E80" s="108" t="s">
        <v>169</v>
      </c>
      <c r="F80" s="108" t="s">
        <v>169</v>
      </c>
      <c r="G80" s="108" t="s">
        <v>169</v>
      </c>
      <c r="H80" s="108" t="s">
        <v>169</v>
      </c>
      <c r="I80" s="108" t="s">
        <v>169</v>
      </c>
      <c r="J80" s="108" t="s">
        <v>169</v>
      </c>
      <c r="K80" s="108" t="s">
        <v>169</v>
      </c>
      <c r="L80" s="108" t="s">
        <v>169</v>
      </c>
      <c r="M80" s="108" t="s">
        <v>169</v>
      </c>
      <c r="N80" s="193">
        <v>0</v>
      </c>
      <c r="O80" s="193">
        <v>0</v>
      </c>
      <c r="P80" s="128">
        <v>0</v>
      </c>
      <c r="Q80" s="128">
        <v>0</v>
      </c>
      <c r="R80" s="128">
        <v>0</v>
      </c>
      <c r="S80" s="215">
        <f t="shared" ref="S80:S99" si="30">SUM(N80:R80)</f>
        <v>0</v>
      </c>
      <c r="T80" s="193" t="s">
        <v>169</v>
      </c>
      <c r="U80" s="132">
        <v>0</v>
      </c>
      <c r="V80" s="133">
        <v>0</v>
      </c>
      <c r="W80" s="133">
        <v>0</v>
      </c>
      <c r="X80" s="152"/>
    </row>
    <row r="81" spans="1:26" x14ac:dyDescent="0.25">
      <c r="B81" s="73"/>
      <c r="C81" s="151"/>
      <c r="D81" s="113"/>
      <c r="E81" s="108" t="s">
        <v>169</v>
      </c>
      <c r="F81" s="108" t="s">
        <v>169</v>
      </c>
      <c r="G81" s="108" t="s">
        <v>169</v>
      </c>
      <c r="H81" s="108" t="s">
        <v>169</v>
      </c>
      <c r="I81" s="108" t="s">
        <v>169</v>
      </c>
      <c r="J81" s="108" t="s">
        <v>169</v>
      </c>
      <c r="K81" s="108" t="s">
        <v>169</v>
      </c>
      <c r="L81" s="108" t="s">
        <v>169</v>
      </c>
      <c r="M81" s="108" t="s">
        <v>169</v>
      </c>
      <c r="N81" s="193">
        <v>0</v>
      </c>
      <c r="O81" s="193">
        <v>0</v>
      </c>
      <c r="P81" s="128">
        <v>0</v>
      </c>
      <c r="Q81" s="128">
        <v>0</v>
      </c>
      <c r="R81" s="128">
        <v>0</v>
      </c>
      <c r="S81" s="215">
        <f t="shared" si="30"/>
        <v>0</v>
      </c>
      <c r="T81" s="193" t="s">
        <v>169</v>
      </c>
      <c r="U81" s="132">
        <v>0</v>
      </c>
      <c r="V81" s="133">
        <v>0</v>
      </c>
      <c r="W81" s="133">
        <v>0</v>
      </c>
      <c r="X81" s="152"/>
    </row>
    <row r="82" spans="1:26" x14ac:dyDescent="0.25">
      <c r="B82" s="73"/>
      <c r="C82" s="151"/>
      <c r="D82" s="113"/>
      <c r="E82" s="108" t="s">
        <v>169</v>
      </c>
      <c r="F82" s="108" t="s">
        <v>169</v>
      </c>
      <c r="G82" s="108" t="s">
        <v>169</v>
      </c>
      <c r="H82" s="108" t="s">
        <v>169</v>
      </c>
      <c r="I82" s="108" t="s">
        <v>169</v>
      </c>
      <c r="J82" s="108" t="s">
        <v>169</v>
      </c>
      <c r="K82" s="108" t="s">
        <v>169</v>
      </c>
      <c r="L82" s="108" t="s">
        <v>169</v>
      </c>
      <c r="M82" s="108" t="s">
        <v>169</v>
      </c>
      <c r="N82" s="193">
        <v>0</v>
      </c>
      <c r="O82" s="193">
        <v>0</v>
      </c>
      <c r="P82" s="128">
        <v>0</v>
      </c>
      <c r="Q82" s="128">
        <v>0</v>
      </c>
      <c r="R82" s="128">
        <v>0</v>
      </c>
      <c r="S82" s="215">
        <f t="shared" si="30"/>
        <v>0</v>
      </c>
      <c r="T82" s="193" t="s">
        <v>169</v>
      </c>
      <c r="U82" s="132">
        <v>0</v>
      </c>
      <c r="V82" s="133">
        <v>0</v>
      </c>
      <c r="W82" s="133">
        <v>0</v>
      </c>
      <c r="X82" s="152"/>
    </row>
    <row r="83" spans="1:26" ht="21.75" thickBot="1" x14ac:dyDescent="0.3">
      <c r="C83" s="143" t="s">
        <v>181</v>
      </c>
      <c r="D83" s="144"/>
      <c r="E83" s="145"/>
      <c r="F83" s="145"/>
      <c r="G83" s="145"/>
      <c r="H83" s="145"/>
      <c r="I83" s="145"/>
      <c r="J83" s="145"/>
      <c r="K83" s="145"/>
      <c r="L83" s="145"/>
      <c r="M83" s="145"/>
      <c r="N83" s="195">
        <f>SUM(N80:N82)</f>
        <v>0</v>
      </c>
      <c r="O83" s="195">
        <f t="shared" ref="O83:W83" si="31">SUM(O80:O82)</f>
        <v>0</v>
      </c>
      <c r="P83" s="195">
        <f t="shared" si="31"/>
        <v>0</v>
      </c>
      <c r="Q83" s="195">
        <f t="shared" si="31"/>
        <v>0</v>
      </c>
      <c r="R83" s="195">
        <f t="shared" si="31"/>
        <v>0</v>
      </c>
      <c r="S83" s="198">
        <f t="shared" si="30"/>
        <v>0</v>
      </c>
      <c r="T83" s="195">
        <f t="shared" si="31"/>
        <v>0</v>
      </c>
      <c r="U83" s="205">
        <f t="shared" si="31"/>
        <v>0</v>
      </c>
      <c r="V83" s="195">
        <f t="shared" si="31"/>
        <v>0</v>
      </c>
      <c r="W83" s="195">
        <f t="shared" si="31"/>
        <v>0</v>
      </c>
      <c r="X83" s="150"/>
      <c r="Z83" s="25"/>
    </row>
    <row r="84" spans="1:26" x14ac:dyDescent="0.25">
      <c r="A84" s="63"/>
      <c r="C84" s="71" t="s">
        <v>85</v>
      </c>
      <c r="D84" s="88"/>
      <c r="E84" s="88"/>
      <c r="F84" s="88"/>
      <c r="G84" s="18"/>
      <c r="H84" s="10"/>
      <c r="I84" s="19"/>
      <c r="J84" s="19"/>
      <c r="K84" s="19"/>
      <c r="L84" s="19"/>
      <c r="M84" s="19"/>
      <c r="N84" s="194"/>
      <c r="O84" s="194"/>
      <c r="P84" s="130"/>
      <c r="Q84" s="130"/>
      <c r="R84" s="130"/>
      <c r="S84" s="215">
        <f t="shared" si="30"/>
        <v>0</v>
      </c>
      <c r="T84" s="129"/>
      <c r="U84" s="130"/>
      <c r="V84" s="137"/>
      <c r="W84" s="141"/>
      <c r="X84" s="77"/>
    </row>
    <row r="85" spans="1:26" x14ac:dyDescent="0.25">
      <c r="B85" s="72"/>
      <c r="C85" s="151"/>
      <c r="D85" s="113"/>
      <c r="E85" s="108" t="s">
        <v>169</v>
      </c>
      <c r="F85" s="108" t="s">
        <v>169</v>
      </c>
      <c r="G85" s="108" t="s">
        <v>169</v>
      </c>
      <c r="H85" s="108" t="s">
        <v>169</v>
      </c>
      <c r="I85" s="108" t="s">
        <v>169</v>
      </c>
      <c r="J85" s="108" t="s">
        <v>169</v>
      </c>
      <c r="K85" s="108" t="s">
        <v>169</v>
      </c>
      <c r="L85" s="108" t="s">
        <v>169</v>
      </c>
      <c r="M85" s="108" t="s">
        <v>169</v>
      </c>
      <c r="N85" s="193">
        <v>0</v>
      </c>
      <c r="O85" s="193">
        <v>0</v>
      </c>
      <c r="P85" s="128">
        <v>0</v>
      </c>
      <c r="Q85" s="128">
        <v>0</v>
      </c>
      <c r="R85" s="128">
        <v>0</v>
      </c>
      <c r="S85" s="215">
        <f t="shared" si="30"/>
        <v>0</v>
      </c>
      <c r="T85" s="193" t="s">
        <v>169</v>
      </c>
      <c r="U85" s="132">
        <v>0</v>
      </c>
      <c r="V85" s="133">
        <v>0</v>
      </c>
      <c r="W85" s="133">
        <v>0</v>
      </c>
      <c r="X85" s="152"/>
    </row>
    <row r="86" spans="1:26" x14ac:dyDescent="0.25">
      <c r="B86" s="73"/>
      <c r="C86" s="151"/>
      <c r="D86" s="113"/>
      <c r="E86" s="108" t="s">
        <v>169</v>
      </c>
      <c r="F86" s="108" t="s">
        <v>169</v>
      </c>
      <c r="G86" s="108" t="s">
        <v>169</v>
      </c>
      <c r="H86" s="108" t="s">
        <v>169</v>
      </c>
      <c r="I86" s="108" t="s">
        <v>169</v>
      </c>
      <c r="J86" s="108" t="s">
        <v>169</v>
      </c>
      <c r="K86" s="108" t="s">
        <v>169</v>
      </c>
      <c r="L86" s="108" t="s">
        <v>169</v>
      </c>
      <c r="M86" s="108" t="s">
        <v>169</v>
      </c>
      <c r="N86" s="193">
        <v>0</v>
      </c>
      <c r="O86" s="193">
        <v>0</v>
      </c>
      <c r="P86" s="128">
        <v>0</v>
      </c>
      <c r="Q86" s="128">
        <v>0</v>
      </c>
      <c r="R86" s="128">
        <v>0</v>
      </c>
      <c r="S86" s="215">
        <f t="shared" si="30"/>
        <v>0</v>
      </c>
      <c r="T86" s="193" t="s">
        <v>169</v>
      </c>
      <c r="U86" s="132">
        <v>0</v>
      </c>
      <c r="V86" s="133">
        <v>0</v>
      </c>
      <c r="W86" s="133">
        <v>0</v>
      </c>
      <c r="X86" s="152"/>
    </row>
    <row r="87" spans="1:26" x14ac:dyDescent="0.25">
      <c r="B87" s="73"/>
      <c r="C87" s="151"/>
      <c r="D87" s="113"/>
      <c r="E87" s="108" t="s">
        <v>169</v>
      </c>
      <c r="F87" s="108" t="s">
        <v>169</v>
      </c>
      <c r="G87" s="108" t="s">
        <v>169</v>
      </c>
      <c r="H87" s="108" t="s">
        <v>169</v>
      </c>
      <c r="I87" s="108" t="s">
        <v>169</v>
      </c>
      <c r="J87" s="108" t="s">
        <v>169</v>
      </c>
      <c r="K87" s="108" t="s">
        <v>169</v>
      </c>
      <c r="L87" s="108" t="s">
        <v>169</v>
      </c>
      <c r="M87" s="108" t="s">
        <v>169</v>
      </c>
      <c r="N87" s="193">
        <v>0</v>
      </c>
      <c r="O87" s="193">
        <v>0</v>
      </c>
      <c r="P87" s="128">
        <v>0</v>
      </c>
      <c r="Q87" s="128">
        <v>0</v>
      </c>
      <c r="R87" s="128">
        <v>0</v>
      </c>
      <c r="S87" s="215">
        <f t="shared" si="30"/>
        <v>0</v>
      </c>
      <c r="T87" s="193" t="s">
        <v>169</v>
      </c>
      <c r="U87" s="132">
        <v>0</v>
      </c>
      <c r="V87" s="133">
        <v>0</v>
      </c>
      <c r="W87" s="133">
        <v>0</v>
      </c>
      <c r="X87" s="152"/>
    </row>
    <row r="88" spans="1:26" ht="21.75" thickBot="1" x14ac:dyDescent="0.3">
      <c r="C88" s="143" t="s">
        <v>201</v>
      </c>
      <c r="D88" s="144"/>
      <c r="E88" s="145"/>
      <c r="F88" s="145"/>
      <c r="G88" s="145"/>
      <c r="H88" s="145"/>
      <c r="I88" s="145"/>
      <c r="J88" s="145"/>
      <c r="K88" s="145"/>
      <c r="L88" s="145"/>
      <c r="M88" s="145"/>
      <c r="N88" s="195">
        <f>SUM(N85:N87)</f>
        <v>0</v>
      </c>
      <c r="O88" s="195">
        <f t="shared" ref="O88" si="32">SUM(O85:O87)</f>
        <v>0</v>
      </c>
      <c r="P88" s="195">
        <f t="shared" ref="P88" si="33">SUM(P85:P87)</f>
        <v>0</v>
      </c>
      <c r="Q88" s="195">
        <f t="shared" ref="Q88" si="34">SUM(Q85:Q87)</f>
        <v>0</v>
      </c>
      <c r="R88" s="195">
        <f t="shared" ref="R88" si="35">SUM(R85:R87)</f>
        <v>0</v>
      </c>
      <c r="S88" s="198">
        <f t="shared" si="30"/>
        <v>0</v>
      </c>
      <c r="T88" s="195">
        <f t="shared" ref="T88" si="36">SUM(T85:T87)</f>
        <v>0</v>
      </c>
      <c r="U88" s="205">
        <f t="shared" ref="U88" si="37">SUM(U85:U87)</f>
        <v>0</v>
      </c>
      <c r="V88" s="195">
        <f t="shared" ref="V88" si="38">SUM(V85:V87)</f>
        <v>0</v>
      </c>
      <c r="W88" s="195">
        <f t="shared" ref="W88" si="39">SUM(W85:W87)</f>
        <v>0</v>
      </c>
      <c r="X88" s="150"/>
      <c r="Z88" s="25"/>
    </row>
    <row r="89" spans="1:26" s="156" customFormat="1" ht="21.75" thickBot="1" x14ac:dyDescent="0.3">
      <c r="B89" s="160"/>
      <c r="C89" s="167" t="s">
        <v>86</v>
      </c>
      <c r="D89" s="168"/>
      <c r="E89" s="168"/>
      <c r="F89" s="168"/>
      <c r="G89" s="169"/>
      <c r="H89" s="169"/>
      <c r="I89" s="169"/>
      <c r="J89" s="169"/>
      <c r="K89" s="169"/>
      <c r="L89" s="169"/>
      <c r="M89" s="169"/>
      <c r="N89" s="198">
        <f>N88+N83</f>
        <v>0</v>
      </c>
      <c r="O89" s="198">
        <f t="shared" ref="O89:V89" si="40">O88+O83</f>
        <v>0</v>
      </c>
      <c r="P89" s="198">
        <f t="shared" si="40"/>
        <v>0</v>
      </c>
      <c r="Q89" s="198">
        <f t="shared" si="40"/>
        <v>0</v>
      </c>
      <c r="R89" s="198">
        <f t="shared" si="40"/>
        <v>0</v>
      </c>
      <c r="S89" s="198">
        <f t="shared" si="30"/>
        <v>0</v>
      </c>
      <c r="T89" s="198" t="s">
        <v>169</v>
      </c>
      <c r="U89" s="206">
        <f t="shared" si="40"/>
        <v>0</v>
      </c>
      <c r="V89" s="198">
        <f t="shared" si="40"/>
        <v>0</v>
      </c>
      <c r="W89" s="198">
        <f>W88+W83</f>
        <v>0</v>
      </c>
      <c r="X89" s="35"/>
    </row>
    <row r="90" spans="1:26" ht="21.75" thickBot="1" x14ac:dyDescent="0.3">
      <c r="B90" s="12" t="s">
        <v>88</v>
      </c>
      <c r="C90" s="27" t="s">
        <v>77</v>
      </c>
      <c r="D90" s="28"/>
      <c r="E90" s="28"/>
      <c r="F90" s="28"/>
      <c r="G90" s="28"/>
      <c r="H90" s="41"/>
      <c r="I90" s="41"/>
      <c r="J90" s="16"/>
      <c r="K90" s="16"/>
      <c r="L90" s="16"/>
      <c r="M90" s="16"/>
      <c r="N90" s="200"/>
      <c r="O90" s="200"/>
      <c r="P90" s="42"/>
      <c r="Q90" s="42"/>
      <c r="R90" s="42"/>
      <c r="S90" s="42"/>
      <c r="T90" s="74"/>
      <c r="U90" s="42"/>
      <c r="V90" s="42"/>
      <c r="W90" s="79"/>
      <c r="X90" s="33" t="s">
        <v>65</v>
      </c>
    </row>
    <row r="91" spans="1:26" x14ac:dyDescent="0.25">
      <c r="C91" s="13" t="s">
        <v>89</v>
      </c>
      <c r="D91" s="6"/>
      <c r="E91" s="6"/>
      <c r="F91" s="6"/>
      <c r="M91" s="36"/>
      <c r="N91" s="201"/>
      <c r="O91" s="201"/>
      <c r="P91" s="45"/>
      <c r="Q91" s="45"/>
      <c r="R91" s="45"/>
      <c r="S91" s="229"/>
      <c r="T91" s="75"/>
      <c r="U91" s="45"/>
      <c r="V91" s="45"/>
      <c r="W91" s="80"/>
      <c r="X91" s="77"/>
    </row>
    <row r="92" spans="1:26" x14ac:dyDescent="0.25">
      <c r="B92" s="73"/>
      <c r="C92" s="151"/>
      <c r="D92" s="113"/>
      <c r="E92" s="108" t="s">
        <v>169</v>
      </c>
      <c r="F92" s="108" t="s">
        <v>169</v>
      </c>
      <c r="G92" s="108" t="s">
        <v>169</v>
      </c>
      <c r="H92" s="108" t="s">
        <v>169</v>
      </c>
      <c r="I92" s="108" t="s">
        <v>169</v>
      </c>
      <c r="J92" s="108" t="s">
        <v>169</v>
      </c>
      <c r="K92" s="108" t="s">
        <v>169</v>
      </c>
      <c r="L92" s="108" t="s">
        <v>169</v>
      </c>
      <c r="M92" s="108" t="s">
        <v>169</v>
      </c>
      <c r="N92" s="193">
        <v>0</v>
      </c>
      <c r="O92" s="193">
        <v>0</v>
      </c>
      <c r="P92" s="128">
        <v>0</v>
      </c>
      <c r="Q92" s="128">
        <v>0</v>
      </c>
      <c r="R92" s="128">
        <v>0</v>
      </c>
      <c r="S92" s="215">
        <f t="shared" si="30"/>
        <v>0</v>
      </c>
      <c r="T92" s="193" t="s">
        <v>169</v>
      </c>
      <c r="U92" s="132">
        <v>0</v>
      </c>
      <c r="V92" s="133">
        <v>0</v>
      </c>
      <c r="W92" s="133">
        <v>0</v>
      </c>
      <c r="X92" s="152"/>
    </row>
    <row r="93" spans="1:26" x14ac:dyDescent="0.25">
      <c r="B93" s="73"/>
      <c r="C93" s="151"/>
      <c r="D93" s="113"/>
      <c r="E93" s="108" t="s">
        <v>169</v>
      </c>
      <c r="F93" s="108" t="s">
        <v>169</v>
      </c>
      <c r="G93" s="108" t="s">
        <v>169</v>
      </c>
      <c r="H93" s="108" t="s">
        <v>169</v>
      </c>
      <c r="I93" s="108" t="s">
        <v>169</v>
      </c>
      <c r="J93" s="108" t="s">
        <v>169</v>
      </c>
      <c r="K93" s="108" t="s">
        <v>169</v>
      </c>
      <c r="L93" s="108" t="s">
        <v>169</v>
      </c>
      <c r="M93" s="108" t="s">
        <v>169</v>
      </c>
      <c r="N93" s="193">
        <v>0</v>
      </c>
      <c r="O93" s="193">
        <v>0</v>
      </c>
      <c r="P93" s="128">
        <v>0</v>
      </c>
      <c r="Q93" s="128">
        <v>0</v>
      </c>
      <c r="R93" s="128">
        <v>0</v>
      </c>
      <c r="S93" s="215">
        <f t="shared" si="30"/>
        <v>0</v>
      </c>
      <c r="T93" s="193" t="s">
        <v>169</v>
      </c>
      <c r="U93" s="132">
        <v>0</v>
      </c>
      <c r="V93" s="133">
        <v>0</v>
      </c>
      <c r="W93" s="133">
        <v>0</v>
      </c>
      <c r="X93" s="152"/>
    </row>
    <row r="94" spans="1:26" x14ac:dyDescent="0.25">
      <c r="B94" s="73"/>
      <c r="C94" s="151"/>
      <c r="D94" s="113"/>
      <c r="E94" s="108" t="s">
        <v>169</v>
      </c>
      <c r="F94" s="108" t="s">
        <v>169</v>
      </c>
      <c r="G94" s="108" t="s">
        <v>169</v>
      </c>
      <c r="H94" s="108" t="s">
        <v>169</v>
      </c>
      <c r="I94" s="108" t="s">
        <v>169</v>
      </c>
      <c r="J94" s="108" t="s">
        <v>169</v>
      </c>
      <c r="K94" s="108" t="s">
        <v>169</v>
      </c>
      <c r="L94" s="108" t="s">
        <v>169</v>
      </c>
      <c r="M94" s="108" t="s">
        <v>169</v>
      </c>
      <c r="N94" s="193">
        <v>0</v>
      </c>
      <c r="O94" s="193">
        <v>0</v>
      </c>
      <c r="P94" s="128">
        <v>0</v>
      </c>
      <c r="Q94" s="128">
        <v>0</v>
      </c>
      <c r="R94" s="128">
        <v>0</v>
      </c>
      <c r="S94" s="215">
        <f t="shared" si="30"/>
        <v>0</v>
      </c>
      <c r="T94" s="193" t="s">
        <v>169</v>
      </c>
      <c r="U94" s="132">
        <v>0</v>
      </c>
      <c r="V94" s="133">
        <v>0</v>
      </c>
      <c r="W94" s="133">
        <v>0</v>
      </c>
      <c r="X94" s="152"/>
    </row>
    <row r="95" spans="1:26" x14ac:dyDescent="0.25">
      <c r="B95" s="73"/>
      <c r="C95" s="151"/>
      <c r="D95" s="113"/>
      <c r="E95" s="108" t="s">
        <v>169</v>
      </c>
      <c r="F95" s="108" t="s">
        <v>169</v>
      </c>
      <c r="G95" s="108" t="s">
        <v>169</v>
      </c>
      <c r="H95" s="108" t="s">
        <v>169</v>
      </c>
      <c r="I95" s="108" t="s">
        <v>169</v>
      </c>
      <c r="J95" s="108" t="s">
        <v>169</v>
      </c>
      <c r="K95" s="108" t="s">
        <v>169</v>
      </c>
      <c r="L95" s="108" t="s">
        <v>169</v>
      </c>
      <c r="M95" s="108" t="s">
        <v>169</v>
      </c>
      <c r="N95" s="193">
        <v>0</v>
      </c>
      <c r="O95" s="193">
        <v>0</v>
      </c>
      <c r="P95" s="128">
        <v>0</v>
      </c>
      <c r="Q95" s="128">
        <v>0</v>
      </c>
      <c r="R95" s="128">
        <v>0</v>
      </c>
      <c r="S95" s="215">
        <f t="shared" si="30"/>
        <v>0</v>
      </c>
      <c r="T95" s="193" t="s">
        <v>169</v>
      </c>
      <c r="U95" s="132">
        <v>0</v>
      </c>
      <c r="V95" s="133">
        <v>0</v>
      </c>
      <c r="W95" s="133">
        <v>0</v>
      </c>
      <c r="X95" s="152"/>
    </row>
    <row r="96" spans="1:26" ht="21.75" thickBot="1" x14ac:dyDescent="0.3">
      <c r="C96" s="143" t="s">
        <v>90</v>
      </c>
      <c r="D96" s="144"/>
      <c r="E96" s="145"/>
      <c r="F96" s="145"/>
      <c r="G96" s="145"/>
      <c r="H96" s="145"/>
      <c r="I96" s="145"/>
      <c r="J96" s="145"/>
      <c r="K96" s="145"/>
      <c r="L96" s="145"/>
      <c r="M96" s="145"/>
      <c r="N96" s="195">
        <f>SUM(N92:N95)</f>
        <v>0</v>
      </c>
      <c r="O96" s="195">
        <f t="shared" ref="O96:V96" si="41">SUM(O92:O95)</f>
        <v>0</v>
      </c>
      <c r="P96" s="195">
        <f t="shared" si="41"/>
        <v>0</v>
      </c>
      <c r="Q96" s="195">
        <f t="shared" si="41"/>
        <v>0</v>
      </c>
      <c r="R96" s="195">
        <f t="shared" si="41"/>
        <v>0</v>
      </c>
      <c r="S96" s="198">
        <f t="shared" si="30"/>
        <v>0</v>
      </c>
      <c r="T96" s="195">
        <f t="shared" ref="T96:W96" si="42">SUM(T92:T95)</f>
        <v>0</v>
      </c>
      <c r="U96" s="205">
        <f t="shared" si="41"/>
        <v>0</v>
      </c>
      <c r="V96" s="195">
        <f t="shared" si="41"/>
        <v>0</v>
      </c>
      <c r="W96" s="195">
        <f t="shared" si="42"/>
        <v>0</v>
      </c>
      <c r="X96" s="150"/>
      <c r="Z96" s="25"/>
    </row>
    <row r="97" spans="2:24" s="156" customFormat="1" ht="21.75" thickBot="1" x14ac:dyDescent="0.3">
      <c r="B97" s="160" t="s">
        <v>91</v>
      </c>
      <c r="C97" s="167" t="s">
        <v>92</v>
      </c>
      <c r="D97" s="168"/>
      <c r="E97" s="168"/>
      <c r="F97" s="168"/>
      <c r="G97" s="169"/>
      <c r="H97" s="169"/>
      <c r="I97" s="169"/>
      <c r="J97" s="169"/>
      <c r="K97" s="169"/>
      <c r="L97" s="169"/>
      <c r="M97" s="169"/>
      <c r="N97" s="198">
        <f>N89-N96</f>
        <v>0</v>
      </c>
      <c r="O97" s="198">
        <f>O89-O96</f>
        <v>0</v>
      </c>
      <c r="P97" s="198">
        <f>P89-P96</f>
        <v>0</v>
      </c>
      <c r="Q97" s="198">
        <f>Q89-Q96</f>
        <v>0</v>
      </c>
      <c r="R97" s="198">
        <f>R89-R96</f>
        <v>0</v>
      </c>
      <c r="S97" s="198">
        <f t="shared" si="30"/>
        <v>0</v>
      </c>
      <c r="T97" s="198" t="s">
        <v>169</v>
      </c>
      <c r="U97" s="206">
        <f>U89-U96</f>
        <v>0</v>
      </c>
      <c r="V97" s="198">
        <f>V89-V96</f>
        <v>0</v>
      </c>
      <c r="W97" s="198">
        <f>W89-W96</f>
        <v>0</v>
      </c>
      <c r="X97" s="35"/>
    </row>
    <row r="98" spans="2:24" x14ac:dyDescent="0.25">
      <c r="B98" s="12"/>
      <c r="C98" s="14" t="s">
        <v>87</v>
      </c>
      <c r="D98" s="86"/>
      <c r="E98" s="86"/>
      <c r="F98" s="86"/>
      <c r="G98" s="82"/>
      <c r="H98" s="15"/>
      <c r="I98" s="82"/>
      <c r="J98" s="82"/>
      <c r="K98" s="15"/>
      <c r="L98" s="82"/>
      <c r="M98" s="82"/>
      <c r="N98" s="188"/>
      <c r="O98" s="188"/>
      <c r="P98" s="82"/>
      <c r="Q98" s="82"/>
      <c r="R98" s="82"/>
      <c r="S98" s="82"/>
      <c r="T98" s="82"/>
      <c r="U98" s="82"/>
      <c r="V98" s="82"/>
      <c r="W98" s="82"/>
      <c r="X98" s="82"/>
    </row>
    <row r="99" spans="2:24" x14ac:dyDescent="0.25">
      <c r="B99" s="72"/>
      <c r="C99" s="207"/>
      <c r="D99" s="208"/>
      <c r="E99" s="209" t="s">
        <v>169</v>
      </c>
      <c r="F99" s="209" t="s">
        <v>169</v>
      </c>
      <c r="G99" s="209" t="s">
        <v>169</v>
      </c>
      <c r="H99" s="209" t="s">
        <v>169</v>
      </c>
      <c r="I99" s="209" t="s">
        <v>169</v>
      </c>
      <c r="J99" s="209" t="s">
        <v>169</v>
      </c>
      <c r="K99" s="209" t="s">
        <v>169</v>
      </c>
      <c r="L99" s="209" t="s">
        <v>169</v>
      </c>
      <c r="M99" s="209" t="s">
        <v>169</v>
      </c>
      <c r="N99" s="210">
        <v>0</v>
      </c>
      <c r="O99" s="210">
        <v>0</v>
      </c>
      <c r="P99" s="211">
        <v>0</v>
      </c>
      <c r="Q99" s="211">
        <v>0</v>
      </c>
      <c r="R99" s="211">
        <f>Q99</f>
        <v>0</v>
      </c>
      <c r="S99" s="228">
        <f t="shared" si="30"/>
        <v>0</v>
      </c>
      <c r="T99" s="210">
        <f>R99</f>
        <v>0</v>
      </c>
      <c r="U99" s="212">
        <v>0</v>
      </c>
      <c r="V99" s="213">
        <v>0</v>
      </c>
      <c r="W99" s="213">
        <v>0</v>
      </c>
      <c r="X99" s="214"/>
    </row>
    <row r="100" spans="2:24" x14ac:dyDescent="0.25">
      <c r="C100" s="8" t="s">
        <v>182</v>
      </c>
      <c r="D100" s="8"/>
      <c r="E100" s="8"/>
      <c r="F100" s="8"/>
    </row>
    <row r="103" spans="2:24" ht="21.75" thickBot="1" x14ac:dyDescent="0.3">
      <c r="B103" s="89" t="s">
        <v>93</v>
      </c>
      <c r="C103" s="232" t="s">
        <v>183</v>
      </c>
      <c r="D103" s="233" t="str">
        <f t="shared" ref="D103:J103" si="43">N9</f>
        <v>2022-23</v>
      </c>
      <c r="E103" s="233" t="str">
        <f t="shared" si="43"/>
        <v>2023-24</v>
      </c>
      <c r="F103" s="233" t="str">
        <f t="shared" si="43"/>
        <v>2024-25</v>
      </c>
      <c r="G103" s="233" t="str">
        <f t="shared" si="43"/>
        <v>2025-26</v>
      </c>
      <c r="H103" s="233" t="str">
        <f t="shared" si="43"/>
        <v>2026-27</v>
      </c>
      <c r="I103" s="233" t="str">
        <f t="shared" si="43"/>
        <v>5-year total</v>
      </c>
      <c r="J103" s="238" t="str">
        <f t="shared" si="43"/>
        <v>Ongoing</v>
      </c>
    </row>
    <row r="104" spans="2:24" x14ac:dyDescent="0.25">
      <c r="C104" s="245" t="s">
        <v>9</v>
      </c>
      <c r="D104" s="231"/>
      <c r="E104" s="231"/>
      <c r="F104" s="231"/>
      <c r="G104" s="231"/>
      <c r="H104" s="231"/>
      <c r="I104" s="231"/>
      <c r="J104" s="239"/>
    </row>
    <row r="105" spans="2:24" x14ac:dyDescent="0.25">
      <c r="C105" s="246" t="s">
        <v>11</v>
      </c>
      <c r="D105" s="234">
        <f t="shared" ref="D105:J105" si="44">_xlfn.XLOOKUP("Total VPS Staff",$C:$C,N:N)</f>
        <v>0</v>
      </c>
      <c r="E105" s="234">
        <f t="shared" si="44"/>
        <v>0</v>
      </c>
      <c r="F105" s="234">
        <f t="shared" si="44"/>
        <v>0</v>
      </c>
      <c r="G105" s="234">
        <f t="shared" si="44"/>
        <v>0</v>
      </c>
      <c r="H105" s="234">
        <f t="shared" si="44"/>
        <v>0</v>
      </c>
      <c r="I105" s="253">
        <f t="shared" si="44"/>
        <v>0</v>
      </c>
      <c r="J105" s="240">
        <f t="shared" si="44"/>
        <v>0</v>
      </c>
    </row>
    <row r="106" spans="2:24" x14ac:dyDescent="0.25">
      <c r="C106" s="246" t="s">
        <v>12</v>
      </c>
      <c r="D106" s="234">
        <f t="shared" ref="D106:J106" si="45">_xlfn.XLOOKUP("Total Non-VPS Staff",$C:$C,N:N)</f>
        <v>0</v>
      </c>
      <c r="E106" s="234">
        <f t="shared" si="45"/>
        <v>0</v>
      </c>
      <c r="F106" s="234">
        <f t="shared" si="45"/>
        <v>0</v>
      </c>
      <c r="G106" s="234">
        <f t="shared" si="45"/>
        <v>0</v>
      </c>
      <c r="H106" s="234">
        <f t="shared" si="45"/>
        <v>0</v>
      </c>
      <c r="I106" s="253">
        <f t="shared" si="45"/>
        <v>0</v>
      </c>
      <c r="J106" s="240">
        <f t="shared" si="45"/>
        <v>0</v>
      </c>
    </row>
    <row r="107" spans="2:24" x14ac:dyDescent="0.25">
      <c r="C107" s="247" t="s">
        <v>13</v>
      </c>
      <c r="D107" s="235">
        <f t="shared" ref="D107:J107" si="46">_xlfn.XLOOKUP("Total CAM operating expenditure",$C:$C,N:N)</f>
        <v>0</v>
      </c>
      <c r="E107" s="235">
        <f t="shared" si="46"/>
        <v>0</v>
      </c>
      <c r="F107" s="235">
        <f t="shared" si="46"/>
        <v>0</v>
      </c>
      <c r="G107" s="235">
        <f t="shared" si="46"/>
        <v>0</v>
      </c>
      <c r="H107" s="235">
        <f t="shared" si="46"/>
        <v>0</v>
      </c>
      <c r="I107" s="254">
        <f t="shared" si="46"/>
        <v>0</v>
      </c>
      <c r="J107" s="241">
        <f t="shared" si="46"/>
        <v>0</v>
      </c>
    </row>
    <row r="108" spans="2:24" ht="21.75" thickBot="1" x14ac:dyDescent="0.3">
      <c r="C108" s="248" t="s">
        <v>14</v>
      </c>
      <c r="D108" s="230">
        <f t="shared" ref="D108:J108" si="47">SUM(D105:D107)</f>
        <v>0</v>
      </c>
      <c r="E108" s="230">
        <f t="shared" si="47"/>
        <v>0</v>
      </c>
      <c r="F108" s="230">
        <f t="shared" si="47"/>
        <v>0</v>
      </c>
      <c r="G108" s="230">
        <f t="shared" si="47"/>
        <v>0</v>
      </c>
      <c r="H108" s="230">
        <f t="shared" si="47"/>
        <v>0</v>
      </c>
      <c r="I108" s="230">
        <f t="shared" si="47"/>
        <v>0</v>
      </c>
      <c r="J108" s="242">
        <f t="shared" si="47"/>
        <v>0</v>
      </c>
    </row>
    <row r="109" spans="2:24" ht="21.75" thickBot="1" x14ac:dyDescent="0.3">
      <c r="C109" s="245" t="s">
        <v>15</v>
      </c>
      <c r="D109" s="237">
        <f t="shared" ref="D109:J109" si="48">_xlfn.XLOOKUP("Total Grants",$C:$C,N:N)</f>
        <v>0</v>
      </c>
      <c r="E109" s="237">
        <f t="shared" si="48"/>
        <v>0</v>
      </c>
      <c r="F109" s="237">
        <f t="shared" si="48"/>
        <v>0</v>
      </c>
      <c r="G109" s="237">
        <f t="shared" si="48"/>
        <v>0</v>
      </c>
      <c r="H109" s="237">
        <f t="shared" si="48"/>
        <v>0</v>
      </c>
      <c r="I109" s="237">
        <f t="shared" si="48"/>
        <v>0</v>
      </c>
      <c r="J109" s="243">
        <f t="shared" si="48"/>
        <v>0</v>
      </c>
    </row>
    <row r="110" spans="2:24" ht="21.75" thickBot="1" x14ac:dyDescent="0.3">
      <c r="C110" s="245" t="s">
        <v>16</v>
      </c>
      <c r="D110" s="237">
        <f t="shared" ref="D110:J110" si="49">_xlfn.XLOOKUP("Total other costs",$C:$C,N:N)</f>
        <v>0</v>
      </c>
      <c r="E110" s="237">
        <f t="shared" si="49"/>
        <v>0</v>
      </c>
      <c r="F110" s="237">
        <f t="shared" si="49"/>
        <v>0</v>
      </c>
      <c r="G110" s="237">
        <f t="shared" si="49"/>
        <v>0</v>
      </c>
      <c r="H110" s="237">
        <f t="shared" si="49"/>
        <v>0</v>
      </c>
      <c r="I110" s="237">
        <f t="shared" si="49"/>
        <v>0</v>
      </c>
      <c r="J110" s="243">
        <f t="shared" si="49"/>
        <v>0</v>
      </c>
    </row>
    <row r="111" spans="2:24" ht="57" thickBot="1" x14ac:dyDescent="0.3">
      <c r="C111" s="249" t="s">
        <v>17</v>
      </c>
      <c r="D111" s="236">
        <f t="shared" ref="D111:J111" si="50">SUM(D108:D110)</f>
        <v>0</v>
      </c>
      <c r="E111" s="236">
        <f t="shared" si="50"/>
        <v>0</v>
      </c>
      <c r="F111" s="236">
        <f t="shared" si="50"/>
        <v>0</v>
      </c>
      <c r="G111" s="236">
        <f t="shared" si="50"/>
        <v>0</v>
      </c>
      <c r="H111" s="236">
        <f t="shared" si="50"/>
        <v>0</v>
      </c>
      <c r="I111" s="236">
        <f t="shared" si="50"/>
        <v>0</v>
      </c>
      <c r="J111" s="244">
        <f t="shared" si="50"/>
        <v>0</v>
      </c>
    </row>
    <row r="112" spans="2:24" x14ac:dyDescent="0.25">
      <c r="C112" s="245" t="s">
        <v>18</v>
      </c>
      <c r="D112" s="231"/>
      <c r="E112" s="231"/>
      <c r="F112" s="231"/>
      <c r="G112" s="231"/>
      <c r="H112" s="231"/>
      <c r="I112" s="231"/>
      <c r="J112" s="239"/>
    </row>
    <row r="113" spans="3:10" x14ac:dyDescent="0.25">
      <c r="C113" s="246" t="s">
        <v>19</v>
      </c>
      <c r="D113" s="234">
        <f t="shared" ref="D113:J113" si="51">_xlfn.XLOOKUP("Total Offsets from internal reprioritisation",$C:$C,N:N)</f>
        <v>0</v>
      </c>
      <c r="E113" s="234">
        <f t="shared" si="51"/>
        <v>0</v>
      </c>
      <c r="F113" s="234">
        <f t="shared" si="51"/>
        <v>0</v>
      </c>
      <c r="G113" s="234">
        <f t="shared" si="51"/>
        <v>0</v>
      </c>
      <c r="H113" s="234">
        <f t="shared" si="51"/>
        <v>0</v>
      </c>
      <c r="I113" s="253">
        <f t="shared" si="51"/>
        <v>0</v>
      </c>
      <c r="J113" s="240">
        <f t="shared" si="51"/>
        <v>0</v>
      </c>
    </row>
    <row r="114" spans="3:10" x14ac:dyDescent="0.25">
      <c r="C114" s="246" t="s">
        <v>20</v>
      </c>
      <c r="D114" s="234">
        <f t="shared" ref="D114:J114" si="52">_xlfn.XLOOKUP("Total Offsets from other sources",$C:$C,N:N)</f>
        <v>0</v>
      </c>
      <c r="E114" s="234">
        <f>_xlfn.XLOOKUP("Total Offsets from other sources",$C:$C,O:O)</f>
        <v>0</v>
      </c>
      <c r="F114" s="234">
        <f t="shared" si="52"/>
        <v>0</v>
      </c>
      <c r="G114" s="234">
        <f t="shared" si="52"/>
        <v>0</v>
      </c>
      <c r="H114" s="234">
        <f t="shared" si="52"/>
        <v>0</v>
      </c>
      <c r="I114" s="253">
        <f t="shared" si="52"/>
        <v>0</v>
      </c>
      <c r="J114" s="240">
        <f t="shared" si="52"/>
        <v>0</v>
      </c>
    </row>
    <row r="115" spans="3:10" ht="21.75" thickBot="1" x14ac:dyDescent="0.3">
      <c r="C115" s="248" t="s">
        <v>21</v>
      </c>
      <c r="D115" s="230">
        <f t="shared" ref="D115:J115" si="53">SUM(D113:D114)</f>
        <v>0</v>
      </c>
      <c r="E115" s="230">
        <f t="shared" si="53"/>
        <v>0</v>
      </c>
      <c r="F115" s="230">
        <f t="shared" si="53"/>
        <v>0</v>
      </c>
      <c r="G115" s="230">
        <f t="shared" si="53"/>
        <v>0</v>
      </c>
      <c r="H115" s="230">
        <f t="shared" si="53"/>
        <v>0</v>
      </c>
      <c r="I115" s="230">
        <f t="shared" si="53"/>
        <v>0</v>
      </c>
      <c r="J115" s="242">
        <f t="shared" si="53"/>
        <v>0</v>
      </c>
    </row>
    <row r="116" spans="3:10" ht="56.25" x14ac:dyDescent="0.25">
      <c r="C116" s="250" t="s">
        <v>94</v>
      </c>
      <c r="D116" s="251">
        <f>D111-D115</f>
        <v>0</v>
      </c>
      <c r="E116" s="251">
        <f t="shared" ref="E116:J116" si="54">E111-E115</f>
        <v>0</v>
      </c>
      <c r="F116" s="251">
        <f t="shared" si="54"/>
        <v>0</v>
      </c>
      <c r="G116" s="251">
        <f t="shared" si="54"/>
        <v>0</v>
      </c>
      <c r="H116" s="251">
        <f t="shared" si="54"/>
        <v>0</v>
      </c>
      <c r="I116" s="251">
        <f t="shared" si="54"/>
        <v>0</v>
      </c>
      <c r="J116" s="252">
        <f t="shared" si="54"/>
        <v>0</v>
      </c>
    </row>
    <row r="117" spans="3:10" x14ac:dyDescent="0.25">
      <c r="C117" s="9" t="s">
        <v>184</v>
      </c>
    </row>
    <row r="118" spans="3:10" x14ac:dyDescent="0.25">
      <c r="C118" s="91"/>
      <c r="D118" s="356">
        <f>D105-N23</f>
        <v>0</v>
      </c>
      <c r="E118" s="356">
        <f t="shared" ref="E118:J118" si="55">E105-O23</f>
        <v>0</v>
      </c>
      <c r="F118" s="356">
        <f t="shared" si="55"/>
        <v>0</v>
      </c>
      <c r="G118" s="356">
        <f t="shared" si="55"/>
        <v>0</v>
      </c>
      <c r="H118" s="356">
        <f t="shared" si="55"/>
        <v>0</v>
      </c>
      <c r="I118" s="356">
        <f t="shared" si="55"/>
        <v>0</v>
      </c>
      <c r="J118" s="356">
        <f t="shared" si="55"/>
        <v>0</v>
      </c>
    </row>
    <row r="119" spans="3:10" x14ac:dyDescent="0.25">
      <c r="C119" s="92"/>
      <c r="D119" s="93">
        <f>D107-N34</f>
        <v>0</v>
      </c>
      <c r="E119" s="93">
        <f t="shared" ref="E119:J119" si="56">E107-O34</f>
        <v>0</v>
      </c>
      <c r="F119" s="93">
        <f t="shared" si="56"/>
        <v>0</v>
      </c>
      <c r="G119" s="93">
        <f t="shared" si="56"/>
        <v>0</v>
      </c>
      <c r="H119" s="93">
        <f t="shared" si="56"/>
        <v>0</v>
      </c>
      <c r="I119" s="93">
        <f t="shared" si="56"/>
        <v>0</v>
      </c>
      <c r="J119" s="93">
        <f t="shared" si="56"/>
        <v>0</v>
      </c>
    </row>
    <row r="120" spans="3:10" x14ac:dyDescent="0.25">
      <c r="C120" s="99"/>
      <c r="D120" s="93">
        <f>D108-N35</f>
        <v>0</v>
      </c>
      <c r="E120" s="93">
        <f t="shared" ref="E120:J120" si="57">E108-O35</f>
        <v>0</v>
      </c>
      <c r="F120" s="93">
        <f t="shared" si="57"/>
        <v>0</v>
      </c>
      <c r="G120" s="93">
        <f t="shared" si="57"/>
        <v>0</v>
      </c>
      <c r="H120" s="93">
        <f t="shared" si="57"/>
        <v>0</v>
      </c>
      <c r="I120" s="93">
        <f t="shared" si="57"/>
        <v>0</v>
      </c>
      <c r="J120" s="93">
        <f t="shared" si="57"/>
        <v>0</v>
      </c>
    </row>
    <row r="121" spans="3:10" x14ac:dyDescent="0.25">
      <c r="C121" s="99"/>
      <c r="D121" s="93">
        <f>D109-N44</f>
        <v>0</v>
      </c>
      <c r="E121" s="93">
        <f t="shared" ref="E121:J121" si="58">E109-O44</f>
        <v>0</v>
      </c>
      <c r="F121" s="93">
        <f t="shared" si="58"/>
        <v>0</v>
      </c>
      <c r="G121" s="93">
        <f t="shared" si="58"/>
        <v>0</v>
      </c>
      <c r="H121" s="93">
        <f t="shared" si="58"/>
        <v>0</v>
      </c>
      <c r="I121" s="93">
        <f t="shared" si="58"/>
        <v>0</v>
      </c>
      <c r="J121" s="93">
        <f t="shared" si="58"/>
        <v>0</v>
      </c>
    </row>
    <row r="122" spans="3:10" x14ac:dyDescent="0.25">
      <c r="C122" s="99"/>
      <c r="D122" s="93">
        <f>D110-N53</f>
        <v>0</v>
      </c>
      <c r="E122" s="93">
        <f t="shared" ref="E122:J122" si="59">E110-O53</f>
        <v>0</v>
      </c>
      <c r="F122" s="93">
        <f t="shared" si="59"/>
        <v>0</v>
      </c>
      <c r="G122" s="93">
        <f t="shared" si="59"/>
        <v>0</v>
      </c>
      <c r="H122" s="93">
        <f t="shared" si="59"/>
        <v>0</v>
      </c>
      <c r="I122" s="93">
        <f t="shared" si="59"/>
        <v>0</v>
      </c>
      <c r="J122" s="93">
        <f t="shared" si="59"/>
        <v>0</v>
      </c>
    </row>
    <row r="123" spans="3:10" x14ac:dyDescent="0.25">
      <c r="C123" s="99"/>
      <c r="D123" s="93">
        <f>D111-N54</f>
        <v>0</v>
      </c>
      <c r="E123" s="93">
        <f t="shared" ref="E123:J123" si="60">E111-O54</f>
        <v>0</v>
      </c>
      <c r="F123" s="93">
        <f t="shared" si="60"/>
        <v>0</v>
      </c>
      <c r="G123" s="93">
        <f t="shared" si="60"/>
        <v>0</v>
      </c>
      <c r="H123" s="93">
        <f t="shared" si="60"/>
        <v>0</v>
      </c>
      <c r="I123" s="93">
        <f t="shared" si="60"/>
        <v>0</v>
      </c>
      <c r="J123" s="93">
        <f t="shared" si="60"/>
        <v>0</v>
      </c>
    </row>
    <row r="124" spans="3:10" x14ac:dyDescent="0.25">
      <c r="C124" s="99"/>
      <c r="D124" s="93">
        <f>D113-N67</f>
        <v>0</v>
      </c>
      <c r="E124" s="93">
        <f t="shared" ref="E124:J124" si="61">E113-O67</f>
        <v>0</v>
      </c>
      <c r="F124" s="93">
        <f t="shared" si="61"/>
        <v>0</v>
      </c>
      <c r="G124" s="93">
        <f t="shared" si="61"/>
        <v>0</v>
      </c>
      <c r="H124" s="93">
        <f t="shared" si="61"/>
        <v>0</v>
      </c>
      <c r="I124" s="93">
        <f t="shared" si="61"/>
        <v>0</v>
      </c>
      <c r="J124" s="93">
        <f t="shared" si="61"/>
        <v>0</v>
      </c>
    </row>
    <row r="125" spans="3:10" x14ac:dyDescent="0.25">
      <c r="C125" s="99"/>
      <c r="D125" s="93">
        <f>D114-N74</f>
        <v>0</v>
      </c>
      <c r="E125" s="93">
        <f t="shared" ref="E125:J125" si="62">E114-O74</f>
        <v>0</v>
      </c>
      <c r="F125" s="93">
        <f t="shared" si="62"/>
        <v>0</v>
      </c>
      <c r="G125" s="93">
        <f t="shared" si="62"/>
        <v>0</v>
      </c>
      <c r="H125" s="93">
        <f t="shared" si="62"/>
        <v>0</v>
      </c>
      <c r="I125" s="93">
        <f t="shared" si="62"/>
        <v>0</v>
      </c>
      <c r="J125" s="93">
        <f t="shared" si="62"/>
        <v>0</v>
      </c>
    </row>
    <row r="126" spans="3:10" x14ac:dyDescent="0.25">
      <c r="C126" s="99"/>
      <c r="D126" s="93">
        <f>D115-N67-N74</f>
        <v>0</v>
      </c>
      <c r="E126" s="93">
        <f t="shared" ref="E126:J126" si="63">E115-O67-O74</f>
        <v>0</v>
      </c>
      <c r="F126" s="93">
        <f t="shared" si="63"/>
        <v>0</v>
      </c>
      <c r="G126" s="93">
        <f t="shared" si="63"/>
        <v>0</v>
      </c>
      <c r="H126" s="93">
        <f t="shared" si="63"/>
        <v>0</v>
      </c>
      <c r="I126" s="93">
        <f t="shared" si="63"/>
        <v>0</v>
      </c>
      <c r="J126" s="93">
        <f t="shared" si="63"/>
        <v>0</v>
      </c>
    </row>
    <row r="127" spans="3:10" x14ac:dyDescent="0.25">
      <c r="C127" s="99"/>
      <c r="D127" s="93">
        <f>D116-N75</f>
        <v>0</v>
      </c>
      <c r="E127" s="93">
        <f t="shared" ref="E127:J127" si="64">E116-O75</f>
        <v>0</v>
      </c>
      <c r="F127" s="93">
        <f t="shared" si="64"/>
        <v>0</v>
      </c>
      <c r="G127" s="93">
        <f t="shared" si="64"/>
        <v>0</v>
      </c>
      <c r="H127" s="93">
        <f t="shared" si="64"/>
        <v>0</v>
      </c>
      <c r="I127" s="93">
        <f t="shared" si="64"/>
        <v>0</v>
      </c>
      <c r="J127" s="93">
        <f t="shared" si="64"/>
        <v>0</v>
      </c>
    </row>
    <row r="128" spans="3:10" x14ac:dyDescent="0.25">
      <c r="C128" s="92"/>
      <c r="D128" s="93"/>
      <c r="E128" s="93"/>
      <c r="F128" s="93"/>
      <c r="G128" s="93"/>
      <c r="H128" s="93"/>
      <c r="I128" s="93"/>
      <c r="J128" s="93"/>
    </row>
    <row r="129" spans="3:10" x14ac:dyDescent="0.25">
      <c r="C129" s="92"/>
      <c r="D129" s="93"/>
      <c r="E129" s="93"/>
      <c r="F129" s="93"/>
      <c r="G129" s="93"/>
      <c r="H129" s="93"/>
      <c r="I129" s="93"/>
      <c r="J129" s="93"/>
    </row>
  </sheetData>
  <protectedRanges>
    <protectedRange sqref="W47:X52 W38:X43 W92:X95 B24:F24 C61 C70:C73 C68 C63:E66 E70:E73 B25:E29 G38:G43 G29 I29:R29 N24:R28 C47:E52 G47:G52 G63:G66 U63:X66 U70:W73 C80:C83 E83 U80:W82 C85:C87 U85:W87 C99 U99:W99 C92:D95 T24:X29 S24 B10:X10 G11:M22 U11:X23 G25:H28 B11:E23 C38:E43 K25:L28" name="Range1_1"/>
    <protectedRange sqref="H38:M43 M25:M28 H47:M52 W56:W59 H63:M66 H70:M73 E80:M82 E85:M87 E99:M99 E92:M95 T30:W33 B30:R33" name="Range1_1_2"/>
    <protectedRange sqref="C88:M88 B84:R84 T84:W84 B79:W79" name="Range1_1_4"/>
    <protectedRange sqref="F63:F66 F70:F73 F47:F52 F83 F38:F43" name="Range1_1_1"/>
    <protectedRange sqref="F25:F29 G23:M24 H29 F11:F23" name="Range1_1_3"/>
    <protectedRange sqref="S25:S35 S70:S75 S80:S89 S92:S97 S37:S44 S46:S59 S61:S67 S99 N11:T23" name="Range1_1_7"/>
    <protectedRange sqref="I25:J25" name="Range1_1_5"/>
    <protectedRange sqref="I26:J26" name="Range1_1_6"/>
    <protectedRange sqref="I27:J27" name="Range1_1_8"/>
    <protectedRange sqref="I28:J28" name="Range1_1_9"/>
  </protectedRanges>
  <mergeCells count="9">
    <mergeCell ref="C61:F61"/>
    <mergeCell ref="C68:E68"/>
    <mergeCell ref="C2:X2"/>
    <mergeCell ref="G4:X4"/>
    <mergeCell ref="C3:X3"/>
    <mergeCell ref="U8:W8"/>
    <mergeCell ref="C8:D8"/>
    <mergeCell ref="E7:F7"/>
    <mergeCell ref="U7:W7"/>
  </mergeCells>
  <phoneticPr fontId="28" type="noConversion"/>
  <dataValidations count="5">
    <dataValidation type="list" showInputMessage="1" showErrorMessage="1" sqref="M10 M88 M79 M84" xr:uid="{00000000-0002-0000-0000-000000000000}">
      <formula1>$A$2:$A$2</formula1>
    </dataValidation>
    <dataValidation type="list" allowBlank="1" showInputMessage="1" showErrorMessage="1" sqref="E83 E25:E28 E11:E23 E70:E73 E63:E66 E47:E52 E38:E43" xr:uid="{B66D1269-ABCD-4910-8A9F-A86905A6E941}">
      <formula1>"Program, PES, WoVG Capability, Corporate, Departmental Activities and Operations"</formula1>
    </dataValidation>
    <dataValidation type="list" allowBlank="1" showInputMessage="1" showErrorMessage="1" sqref="J30 J11:J22 J25:J28" xr:uid="{0053792A-C278-4524-9D95-4647E021AA77}">
      <formula1>$N$9:$T$9</formula1>
    </dataValidation>
    <dataValidation type="list" allowBlank="1" showInputMessage="1" showErrorMessage="1" sqref="I30" xr:uid="{D1245DB6-22B0-4161-949F-A4AF97ACDDA2}">
      <formula1>$N$9:$Q$9</formula1>
    </dataValidation>
    <dataValidation type="list" allowBlank="1" showInputMessage="1" showErrorMessage="1" sqref="I11:I22 I25:I28 I29:J29" xr:uid="{97859A94-F14E-4513-8FE1-AE750FD1EC5E}">
      <formula1>$N$9:$R$9</formula1>
    </dataValidation>
  </dataValidations>
  <pageMargins left="0.7" right="0.7" top="0.75" bottom="0.75" header="0.3" footer="0.3"/>
  <pageSetup paperSize="8" scale="36" fitToHeight="0" orientation="landscape" r:id="rId1"/>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56FC2A5-1891-4379-A765-8A866494AED1}">
          <x14:formula1>
            <xm:f>Sheet1!$A$1:$A$3</xm:f>
          </x14:formula1>
          <xm:sqref>K30:L30</xm:sqref>
        </x14:dataValidation>
        <x14:dataValidation type="list" allowBlank="1" showInputMessage="1" showErrorMessage="1" xr:uid="{7A0C6264-8C2C-46A8-A0C0-7056BCFDD9EF}">
          <x14:formula1>
            <xm:f>'Standard costing - VPS'!$C$2:$J$2</xm:f>
          </x14:formula1>
          <xm:sqref>G11:G22</xm:sqref>
        </x14:dataValidation>
        <x14:dataValidation type="list" allowBlank="1" showInputMessage="1" showErrorMessage="1" xr:uid="{63540BBD-6EBA-4286-997A-32E2E586EF60}">
          <x14:formula1>
            <xm:f>Sheet2!$A$5:$A$6</xm:f>
          </x14:formula1>
          <xm:sqref>L25:L29 L11:L22</xm:sqref>
        </x14:dataValidation>
        <x14:dataValidation type="list" allowBlank="1" showInputMessage="1" showErrorMessage="1" xr:uid="{5755EFC6-A02F-4C13-9B01-610FA98F3F86}">
          <x14:formula1>
            <xm:f>Sheet2!$A$1:$A$3</xm:f>
          </x14:formula1>
          <xm:sqref>K11:K22 K25:K29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BC6E-031A-4A60-9CAA-42A7180A8AE1}">
  <sheetPr>
    <pageSetUpPr fitToPage="1"/>
  </sheetPr>
  <dimension ref="A1:Z129"/>
  <sheetViews>
    <sheetView showGridLines="0" zoomScale="55" zoomScaleNormal="55" zoomScalePageLayoutView="70" workbookViewId="0">
      <selection activeCell="S34" sqref="S34"/>
    </sheetView>
  </sheetViews>
  <sheetFormatPr defaultColWidth="9.140625" defaultRowHeight="21" outlineLevelCol="1" x14ac:dyDescent="0.25"/>
  <cols>
    <col min="1" max="1" width="1.85546875" style="7" customWidth="1"/>
    <col min="2" max="2" width="67.42578125" style="8" hidden="1" customWidth="1" outlineLevel="1"/>
    <col min="3" max="3" width="35.42578125" style="9" customWidth="1" collapsed="1"/>
    <col min="4" max="4" width="31.140625" style="9" customWidth="1"/>
    <col min="5" max="5" width="37.5703125" style="9" customWidth="1"/>
    <col min="6" max="6" width="44.7109375" style="9" bestFit="1" customWidth="1"/>
    <col min="7" max="7" width="18.7109375" style="9" customWidth="1"/>
    <col min="8" max="8" width="18" style="9" bestFit="1" customWidth="1"/>
    <col min="9" max="9" width="19.7109375" style="9" bestFit="1" customWidth="1"/>
    <col min="10" max="10" width="18" style="9" bestFit="1" customWidth="1"/>
    <col min="11" max="11" width="23.85546875" style="9" customWidth="1"/>
    <col min="12" max="12" width="15.85546875" style="9" customWidth="1"/>
    <col min="13" max="13" width="25.5703125" style="9" customWidth="1"/>
    <col min="14" max="14" width="30.140625" style="183" bestFit="1" customWidth="1"/>
    <col min="15" max="15" width="32" style="184" bestFit="1" customWidth="1"/>
    <col min="16" max="16" width="14.85546875" style="9" bestFit="1" customWidth="1"/>
    <col min="17" max="18" width="15.85546875" style="9" bestFit="1" customWidth="1"/>
    <col min="19" max="19" width="18.42578125" style="88" bestFit="1" customWidth="1"/>
    <col min="20" max="20" width="18.85546875" style="9" bestFit="1" customWidth="1"/>
    <col min="21" max="22" width="19.85546875" style="9" customWidth="1"/>
    <col min="23" max="23" width="19.85546875" style="10" customWidth="1"/>
    <col min="24" max="24" width="118" style="11" bestFit="1" customWidth="1"/>
    <col min="25" max="25" width="11.28515625" style="9" bestFit="1" customWidth="1"/>
    <col min="26" max="26" width="12.28515625" style="9" bestFit="1" customWidth="1"/>
    <col min="27" max="16384" width="9.140625" style="9"/>
  </cols>
  <sheetData>
    <row r="1" spans="1:26" ht="19.5" thickBot="1" x14ac:dyDescent="0.3">
      <c r="B1" s="84" t="s">
        <v>29</v>
      </c>
      <c r="T1" s="9" t="b">
        <f>T11=" "</f>
        <v>1</v>
      </c>
    </row>
    <row r="2" spans="1:26" ht="32.25" thickTop="1" x14ac:dyDescent="0.25">
      <c r="A2" s="7" t="s">
        <v>23</v>
      </c>
      <c r="C2" s="384" t="s">
        <v>171</v>
      </c>
      <c r="D2" s="385"/>
      <c r="E2" s="385"/>
      <c r="F2" s="385"/>
      <c r="G2" s="385"/>
      <c r="H2" s="385"/>
      <c r="I2" s="385"/>
      <c r="J2" s="385"/>
      <c r="K2" s="385"/>
      <c r="L2" s="385"/>
      <c r="M2" s="385"/>
      <c r="N2" s="385"/>
      <c r="O2" s="385"/>
      <c r="P2" s="385"/>
      <c r="Q2" s="385"/>
      <c r="R2" s="385"/>
      <c r="S2" s="385"/>
      <c r="T2" s="385"/>
      <c r="U2" s="385"/>
      <c r="V2" s="385"/>
      <c r="W2" s="385"/>
      <c r="X2" s="386"/>
    </row>
    <row r="3" spans="1:26" ht="23.25" x14ac:dyDescent="0.25">
      <c r="B3" s="12" t="s">
        <v>24</v>
      </c>
      <c r="C3" s="389" t="s">
        <v>25</v>
      </c>
      <c r="D3" s="390"/>
      <c r="E3" s="390"/>
      <c r="F3" s="390"/>
      <c r="G3" s="390"/>
      <c r="H3" s="390"/>
      <c r="I3" s="390"/>
      <c r="J3" s="390"/>
      <c r="K3" s="390"/>
      <c r="L3" s="390"/>
      <c r="M3" s="390"/>
      <c r="N3" s="390"/>
      <c r="O3" s="390"/>
      <c r="P3" s="390"/>
      <c r="Q3" s="390"/>
      <c r="R3" s="390"/>
      <c r="S3" s="390"/>
      <c r="T3" s="390"/>
      <c r="U3" s="390"/>
      <c r="V3" s="390"/>
      <c r="W3" s="390"/>
      <c r="X3" s="391"/>
    </row>
    <row r="4" spans="1:26" ht="26.25" customHeight="1" x14ac:dyDescent="0.25">
      <c r="B4" s="12" t="s">
        <v>26</v>
      </c>
      <c r="C4" s="255" t="s">
        <v>27</v>
      </c>
      <c r="D4" s="181"/>
      <c r="E4" s="181"/>
      <c r="F4" s="85"/>
      <c r="G4" s="387"/>
      <c r="H4" s="387"/>
      <c r="I4" s="387"/>
      <c r="J4" s="387"/>
      <c r="K4" s="387"/>
      <c r="L4" s="387"/>
      <c r="M4" s="387"/>
      <c r="N4" s="387"/>
      <c r="O4" s="387"/>
      <c r="P4" s="387"/>
      <c r="Q4" s="387"/>
      <c r="R4" s="387"/>
      <c r="S4" s="387"/>
      <c r="T4" s="387"/>
      <c r="U4" s="387"/>
      <c r="V4" s="387"/>
      <c r="W4" s="387"/>
      <c r="X4" s="388"/>
    </row>
    <row r="5" spans="1:26" ht="26.25" customHeight="1" x14ac:dyDescent="0.25">
      <c r="B5" s="12"/>
      <c r="C5" s="255" t="s">
        <v>202</v>
      </c>
      <c r="D5" s="181"/>
      <c r="E5" s="181"/>
      <c r="F5" s="85"/>
      <c r="G5" s="101"/>
      <c r="H5" s="101"/>
      <c r="I5" s="101"/>
      <c r="J5" s="101"/>
      <c r="K5" s="101"/>
      <c r="L5" s="101"/>
      <c r="M5" s="101"/>
      <c r="N5" s="101"/>
      <c r="O5" s="101"/>
      <c r="P5" s="101"/>
      <c r="Q5" s="101"/>
      <c r="R5" s="101"/>
      <c r="S5" s="101"/>
      <c r="T5" s="101"/>
      <c r="U5" s="101"/>
      <c r="V5" s="101"/>
      <c r="W5" s="101"/>
      <c r="X5" s="292"/>
    </row>
    <row r="6" spans="1:26" ht="28.5" x14ac:dyDescent="0.25">
      <c r="C6" s="102" t="s">
        <v>168</v>
      </c>
      <c r="D6" s="103"/>
      <c r="E6" s="103"/>
      <c r="F6" s="103"/>
      <c r="G6" s="104"/>
      <c r="H6" s="104"/>
      <c r="I6" s="104"/>
      <c r="J6" s="104"/>
      <c r="K6" s="104"/>
      <c r="L6" s="104"/>
      <c r="M6" s="104"/>
      <c r="N6" s="185"/>
      <c r="O6" s="186"/>
      <c r="P6" s="104"/>
      <c r="Q6" s="104"/>
      <c r="R6" s="104"/>
      <c r="S6" s="217"/>
      <c r="T6" s="104"/>
      <c r="U6" s="104"/>
      <c r="V6" s="104"/>
      <c r="W6" s="104"/>
      <c r="X6" s="104"/>
    </row>
    <row r="7" spans="1:26" ht="27" customHeight="1" x14ac:dyDescent="0.25">
      <c r="C7" s="13"/>
      <c r="E7" s="396" t="s">
        <v>166</v>
      </c>
      <c r="F7" s="396"/>
      <c r="O7" s="183"/>
      <c r="U7" s="392"/>
      <c r="V7" s="393"/>
      <c r="W7" s="393"/>
      <c r="X7" s="35"/>
    </row>
    <row r="8" spans="1:26" ht="57" thickBot="1" x14ac:dyDescent="0.3">
      <c r="C8" s="394" t="s">
        <v>28</v>
      </c>
      <c r="D8" s="395"/>
      <c r="E8" s="182" t="s">
        <v>30</v>
      </c>
      <c r="F8" s="182" t="s">
        <v>170</v>
      </c>
      <c r="M8" s="204" t="s">
        <v>178</v>
      </c>
      <c r="N8" s="187" t="s">
        <v>162</v>
      </c>
      <c r="O8" s="187" t="s">
        <v>163</v>
      </c>
      <c r="T8" s="100" t="s">
        <v>165</v>
      </c>
      <c r="U8" s="392" t="s">
        <v>164</v>
      </c>
      <c r="V8" s="393"/>
      <c r="W8" s="393"/>
      <c r="X8" s="81"/>
    </row>
    <row r="9" spans="1:26" ht="42" x14ac:dyDescent="0.25">
      <c r="B9" s="12" t="s">
        <v>36</v>
      </c>
      <c r="C9" s="14" t="s">
        <v>37</v>
      </c>
      <c r="D9" s="86" t="s">
        <v>38</v>
      </c>
      <c r="E9" s="86" t="s">
        <v>39</v>
      </c>
      <c r="F9" s="86" t="s">
        <v>40</v>
      </c>
      <c r="G9" s="82" t="s">
        <v>41</v>
      </c>
      <c r="H9" s="15" t="s">
        <v>42</v>
      </c>
      <c r="I9" s="82" t="s">
        <v>43</v>
      </c>
      <c r="J9" s="82" t="s">
        <v>44</v>
      </c>
      <c r="K9" s="15" t="s">
        <v>45</v>
      </c>
      <c r="L9" s="82" t="s">
        <v>46</v>
      </c>
      <c r="M9" s="82" t="s">
        <v>161</v>
      </c>
      <c r="N9" s="188" t="s">
        <v>2</v>
      </c>
      <c r="O9" s="188" t="s">
        <v>31</v>
      </c>
      <c r="P9" s="82" t="s">
        <v>4</v>
      </c>
      <c r="Q9" s="82" t="s">
        <v>5</v>
      </c>
      <c r="R9" s="82" t="s">
        <v>6</v>
      </c>
      <c r="S9" s="82" t="s">
        <v>7</v>
      </c>
      <c r="T9" s="82" t="s">
        <v>8</v>
      </c>
      <c r="U9" s="82" t="s">
        <v>32</v>
      </c>
      <c r="V9" s="82" t="s">
        <v>33</v>
      </c>
      <c r="W9" s="82" t="s">
        <v>34</v>
      </c>
      <c r="X9" s="82" t="s">
        <v>35</v>
      </c>
    </row>
    <row r="10" spans="1:26" x14ac:dyDescent="0.25">
      <c r="C10" s="17" t="s">
        <v>11</v>
      </c>
      <c r="D10" s="87"/>
      <c r="E10" s="87"/>
      <c r="F10" s="87"/>
      <c r="G10" s="18"/>
      <c r="H10" s="10"/>
      <c r="I10" s="19"/>
      <c r="J10" s="19"/>
      <c r="K10" s="19"/>
      <c r="L10" s="19"/>
      <c r="M10" s="19"/>
      <c r="N10" s="189"/>
      <c r="O10" s="189"/>
      <c r="P10" s="20"/>
      <c r="Q10" s="20"/>
      <c r="R10" s="20"/>
      <c r="S10" s="20"/>
      <c r="T10" s="20"/>
      <c r="U10" s="21"/>
      <c r="V10" s="20"/>
      <c r="W10" s="22"/>
      <c r="X10" s="23"/>
    </row>
    <row r="11" spans="1:26" ht="63" x14ac:dyDescent="0.25">
      <c r="B11" s="24" t="s">
        <v>47</v>
      </c>
      <c r="C11" s="112" t="s">
        <v>48</v>
      </c>
      <c r="D11" s="113"/>
      <c r="E11" s="113"/>
      <c r="F11" s="331">
        <f t="shared" ref="F11:F14" si="0">IF(OR(E11="Program",E11="WoVG Capability"),"[Insert Program/WoVG Capability name here]",E11)</f>
        <v>0</v>
      </c>
      <c r="G11" s="107"/>
      <c r="H11" s="108"/>
      <c r="I11" s="109"/>
      <c r="J11" s="109"/>
      <c r="K11" s="109"/>
      <c r="L11" s="109"/>
      <c r="M11" s="114"/>
      <c r="N11" s="153" t="str">
        <f>IFERROR(IF(N$9&lt;$I11, " ",IF($N$9&gt;$J11," ",INDEX('Standard costing - VPS'!$B$2:$J$7,MATCH($I11,'Standard costing - VPS'!$B$2:$B$7,0),MATCH($G11,'Standard costing - VPS'!$B$2:$J$2,0))*1/12))," ")</f>
        <v xml:space="preserve"> </v>
      </c>
      <c r="O11" s="190" t="str">
        <f>IF(O$9&lt;$I11," ",IF($O$9&gt;$J11," ",INDEX('Standard costing - VPS'!$B$2:$J$7,MATCH($I11,'Standard costing - VPS'!$B$2:$B$7,0),MATCH($G11,'Standard costing - VPS'!$B$2:$J$2,0))*$H11*(M11/12)))</f>
        <v xml:space="preserve"> </v>
      </c>
      <c r="P11" s="124" t="str">
        <f>IF(P$9&lt;$I11, " ",IF($P$9&gt;$J11," ",INDEX('Standard costing - VPS'!$B$2:$J$7,MATCH($I11,'Standard costing - VPS'!$B$2:$B$7,0),MATCH($G11,'Standard costing - VPS'!$B$2:$J$2,0))*$H11))</f>
        <v xml:space="preserve"> </v>
      </c>
      <c r="Q11" s="124" t="str">
        <f>IF(Q$9&lt;$I11," ",IF($Q$9&gt;$J11," ",INDEX('Standard costing - VPS'!$B$2:$J$7,MATCH($I11,'Standard costing - VPS'!$B$2:$B$7,0),MATCH($G11,'Standard costing - VPS'!$B$2:$J$2,0))*$H11))</f>
        <v xml:space="preserve"> </v>
      </c>
      <c r="R11" s="124" t="str">
        <f>IF(R$9&lt;$I11, " ",IF($R$9&gt;$J11," ",INDEX('Standard costing - VPS'!$B$2:$J$7,MATCH($I11,'Standard costing - VPS'!$B$2:$B$7,0),MATCH($G11,'Standard costing - VPS'!$B$2:$J$2,0))*$H11))</f>
        <v xml:space="preserve"> </v>
      </c>
      <c r="S11" s="218">
        <f>SUM(N11:R11)</f>
        <v>0</v>
      </c>
      <c r="T11" s="153" t="str">
        <f>IF(T$9&lt;$I11," ",IF($T$9&gt;$J11," ",INDEX('Standard costing - VPS'!$B$2:$J$7,MATCH($I11,'Standard costing - VPS'!$B$2:$B$7,0),MATCH($G11,'Standard costing - VPS'!$B$2:$J$2,0))*$H11))</f>
        <v xml:space="preserve"> </v>
      </c>
      <c r="U11" s="132">
        <v>0</v>
      </c>
      <c r="V11" s="133">
        <v>0</v>
      </c>
      <c r="W11" s="134" t="s">
        <v>169</v>
      </c>
      <c r="X11" s="111"/>
    </row>
    <row r="12" spans="1:26" x14ac:dyDescent="0.25">
      <c r="C12" s="105"/>
      <c r="D12" s="113"/>
      <c r="E12" s="113"/>
      <c r="F12" s="331">
        <f t="shared" si="0"/>
        <v>0</v>
      </c>
      <c r="G12" s="107"/>
      <c r="H12" s="108"/>
      <c r="I12" s="109"/>
      <c r="J12" s="109"/>
      <c r="K12" s="109"/>
      <c r="L12" s="109"/>
      <c r="M12" s="115"/>
      <c r="N12" s="153" t="str">
        <f>IFERROR(IF(N$9&lt;$I12, " ",IF($N$9&gt;$J12," ",INDEX('Standard costing - VPS'!$B$2:$J$7,MATCH($I12,'Standard costing - VPS'!$B$2:$B$7,0),MATCH($G12,'Standard costing - VPS'!$B$2:$J$2,0))*1/12))," ")</f>
        <v xml:space="preserve"> </v>
      </c>
      <c r="O12" s="190" t="str">
        <f>IF(O$9&lt;$I12," ",IF($O$9&gt;$J12," ",INDEX('Standard costing - VPS'!$B$2:$J$7,MATCH($I12,'Standard costing - VPS'!$B$2:$B$7,0),MATCH($G12,'Standard costing - VPS'!$B$2:$J$2,0))*$H12*(M12/12)))</f>
        <v xml:space="preserve"> </v>
      </c>
      <c r="P12" s="124" t="str">
        <f>IF(P$9&lt;$I12, " ",IF($P$9&gt;$J12," ",INDEX('Standard costing - VPS'!$B$2:$J$7,MATCH($I12,'Standard costing - VPS'!$B$2:$B$7,0),MATCH($G12,'Standard costing - VPS'!$B$2:$J$2,0))*$H12))</f>
        <v xml:space="preserve"> </v>
      </c>
      <c r="Q12" s="124" t="str">
        <f>IF(Q$9&lt;$I12," ",IF($Q$9&gt;$J12," ",INDEX('Standard costing - VPS'!$B$2:$J$7,MATCH($I12,'Standard costing - VPS'!$B$2:$B$7,0),MATCH($G12,'Standard costing - VPS'!$B$2:$J$2,0))*$H12))</f>
        <v xml:space="preserve"> </v>
      </c>
      <c r="R12" s="124" t="str">
        <f>IF(R$9&lt;$I12, " ",IF($R$9&gt;$J12," ",INDEX('Standard costing - VPS'!$B$2:$J$7,MATCH($I12,'Standard costing - VPS'!$B$2:$B$7,0),MATCH($G12,'Standard costing - VPS'!$B$2:$J$2,0))*$H12))</f>
        <v xml:space="preserve"> </v>
      </c>
      <c r="S12" s="218">
        <f t="shared" ref="S12:S22" si="1">SUM(N12:R12)</f>
        <v>0</v>
      </c>
      <c r="T12" s="153" t="str">
        <f>IF(T$9&lt;$I12," ",IF($T$9&gt;$J12," ",INDEX('Standard costing - VPS'!$B$2:$J$7,MATCH($I12,'Standard costing - VPS'!$B$2:$B$7,0),MATCH($G12,'Standard costing - VPS'!$B$2:$J$2,0))*$H12))</f>
        <v xml:space="preserve"> </v>
      </c>
      <c r="U12" s="132">
        <v>0</v>
      </c>
      <c r="V12" s="133">
        <v>0</v>
      </c>
      <c r="W12" s="134" t="s">
        <v>169</v>
      </c>
      <c r="X12" s="111"/>
      <c r="Z12" s="25"/>
    </row>
    <row r="13" spans="1:26" x14ac:dyDescent="0.25">
      <c r="C13" s="105" t="s">
        <v>53</v>
      </c>
      <c r="D13" s="106"/>
      <c r="E13" s="113"/>
      <c r="F13" s="331">
        <f t="shared" si="0"/>
        <v>0</v>
      </c>
      <c r="G13" s="107"/>
      <c r="H13" s="108"/>
      <c r="I13" s="109"/>
      <c r="J13" s="109"/>
      <c r="K13" s="109"/>
      <c r="L13" s="109"/>
      <c r="M13" s="114"/>
      <c r="N13" s="153" t="str">
        <f>IFERROR(IF(N$9&lt;$I13, " ",IF($N$9&gt;$J13," ",INDEX('Standard costing - VPS'!$B$2:$J$7,MATCH($I13,'Standard costing - VPS'!$B$2:$B$7,0),MATCH($G13,'Standard costing - VPS'!$B$2:$J$2,0))*1/12))," ")</f>
        <v xml:space="preserve"> </v>
      </c>
      <c r="O13" s="190" t="str">
        <f>IF(O$9&lt;$I13," ",IF($O$9&gt;$J13," ",INDEX('Standard costing - VPS'!$B$2:$J$7,MATCH($I13,'Standard costing - VPS'!$B$2:$B$7,0),MATCH($G13,'Standard costing - VPS'!$B$2:$J$2,0))*$H13*(M13/12)))</f>
        <v xml:space="preserve"> </v>
      </c>
      <c r="P13" s="124" t="str">
        <f>IF(P$9&lt;$I13, " ",IF($P$9&gt;$J13," ",INDEX('Standard costing - VPS'!$B$2:$J$7,MATCH($I13,'Standard costing - VPS'!$B$2:$B$7,0),MATCH($G13,'Standard costing - VPS'!$B$2:$J$2,0))*$H13))</f>
        <v xml:space="preserve"> </v>
      </c>
      <c r="Q13" s="124" t="str">
        <f>IF(Q$9&lt;$I13," ",IF($Q$9&gt;$J13," ",INDEX('Standard costing - VPS'!$B$2:$J$7,MATCH($I13,'Standard costing - VPS'!$B$2:$B$7,0),MATCH($G13,'Standard costing - VPS'!$B$2:$J$2,0))*$H13))</f>
        <v xml:space="preserve"> </v>
      </c>
      <c r="R13" s="124" t="str">
        <f>IF(R$9&lt;$I13, " ",IF($R$9&gt;$J13," ",INDEX('Standard costing - VPS'!$B$2:$J$7,MATCH($I13,'Standard costing - VPS'!$B$2:$B$7,0),MATCH($G13,'Standard costing - VPS'!$B$2:$J$2,0))*$H13))</f>
        <v xml:space="preserve"> </v>
      </c>
      <c r="S13" s="218">
        <f t="shared" si="1"/>
        <v>0</v>
      </c>
      <c r="T13" s="153" t="str">
        <f>IF(T$9&lt;$I13," ",IF($T$9&gt;$J13," ",INDEX('Standard costing - VPS'!$B$2:$J$7,MATCH($I13,'Standard costing - VPS'!$B$2:$B$7,0),MATCH($G13,'Standard costing - VPS'!$B$2:$J$2,0))*$H13))</f>
        <v xml:space="preserve"> </v>
      </c>
      <c r="U13" s="132">
        <v>0</v>
      </c>
      <c r="V13" s="133">
        <v>0</v>
      </c>
      <c r="W13" s="134" t="s">
        <v>169</v>
      </c>
      <c r="X13" s="111"/>
      <c r="Z13" s="25"/>
    </row>
    <row r="14" spans="1:26" x14ac:dyDescent="0.25">
      <c r="C14" s="105"/>
      <c r="D14" s="106"/>
      <c r="E14" s="113"/>
      <c r="F14" s="331">
        <f t="shared" si="0"/>
        <v>0</v>
      </c>
      <c r="G14" s="107"/>
      <c r="H14" s="108"/>
      <c r="I14" s="109"/>
      <c r="J14" s="109"/>
      <c r="K14" s="109"/>
      <c r="L14" s="109"/>
      <c r="M14" s="114"/>
      <c r="N14" s="153" t="str">
        <f>IFERROR(IF(N$9&lt;$I14, " ",IF($N$9&gt;$J14," ",INDEX('Standard costing - VPS'!$B$2:$J$7,MATCH($I14,'Standard costing - VPS'!$B$2:$B$7,0),MATCH($G14,'Standard costing - VPS'!$B$2:$J$2,0))*1/12))," ")</f>
        <v xml:space="preserve"> </v>
      </c>
      <c r="O14" s="190" t="str">
        <f>IF(O$9&lt;$I14," ",IF($O$9&gt;$J14," ",INDEX('Standard costing - VPS'!$B$2:$J$7,MATCH($I14,'Standard costing - VPS'!$B$2:$B$7,0),MATCH($G14,'Standard costing - VPS'!$B$2:$J$2,0))*$H14*(M14/12)))</f>
        <v xml:space="preserve"> </v>
      </c>
      <c r="P14" s="124" t="str">
        <f>IF(P$9&lt;$I14, " ",IF($P$9&gt;$J14," ",INDEX('Standard costing - VPS'!$B$2:$J$7,MATCH($I14,'Standard costing - VPS'!$B$2:$B$7,0),MATCH($G14,'Standard costing - VPS'!$B$2:$J$2,0))*$H14))</f>
        <v xml:space="preserve"> </v>
      </c>
      <c r="Q14" s="124" t="str">
        <f>IF(Q$9&lt;$I14," ",IF($Q$9&gt;$J14," ",INDEX('Standard costing - VPS'!$B$2:$J$7,MATCH($I14,'Standard costing - VPS'!$B$2:$B$7,0),MATCH($G14,'Standard costing - VPS'!$B$2:$J$2,0))*$H14))</f>
        <v xml:space="preserve"> </v>
      </c>
      <c r="R14" s="124" t="str">
        <f>IF(R$9&lt;$I14, " ",IF($R$9&gt;$J14," ",INDEX('Standard costing - VPS'!$B$2:$J$7,MATCH($I14,'Standard costing - VPS'!$B$2:$B$7,0),MATCH($G14,'Standard costing - VPS'!$B$2:$J$2,0))*$H14))</f>
        <v xml:space="preserve"> </v>
      </c>
      <c r="S14" s="218">
        <f t="shared" si="1"/>
        <v>0</v>
      </c>
      <c r="T14" s="153" t="str">
        <f>IF(T$9&lt;$I14," ",IF($T$9&gt;$J14," ",INDEX('Standard costing - VPS'!$B$2:$J$7,MATCH($I14,'Standard costing - VPS'!$B$2:$B$7,0),MATCH($G14,'Standard costing - VPS'!$B$2:$J$2,0))*$H14))</f>
        <v xml:space="preserve"> </v>
      </c>
      <c r="U14" s="132"/>
      <c r="V14" s="133"/>
      <c r="W14" s="134"/>
      <c r="X14" s="111"/>
      <c r="Z14" s="25"/>
    </row>
    <row r="15" spans="1:26" x14ac:dyDescent="0.25">
      <c r="C15" s="105"/>
      <c r="D15" s="106"/>
      <c r="E15" s="113"/>
      <c r="F15" s="331">
        <f t="shared" ref="F15:F22" si="2">IF(OR(E15="Program",E15="WoVG Capability"),"[Insert Program/WoVG Capability name here]",E15)</f>
        <v>0</v>
      </c>
      <c r="G15" s="107"/>
      <c r="H15" s="108"/>
      <c r="I15" s="109"/>
      <c r="J15" s="109"/>
      <c r="K15" s="109"/>
      <c r="L15" s="109"/>
      <c r="M15" s="114"/>
      <c r="N15" s="153" t="str">
        <f>IFERROR(IF(N$9&lt;$I15, " ",IF($N$9&gt;$J15," ",INDEX('Standard costing - VPS'!$B$2:$J$7,MATCH($I15,'Standard costing - VPS'!$B$2:$B$7,0),MATCH($G15,'Standard costing - VPS'!$B$2:$J$2,0))*1/12))," ")</f>
        <v xml:space="preserve"> </v>
      </c>
      <c r="O15" s="190" t="str">
        <f>IF(O$9&lt;$I15," ",IF($O$9&gt;$J15," ",INDEX('Standard costing - VPS'!$B$2:$J$7,MATCH($I15,'Standard costing - VPS'!$B$2:$B$7,0),MATCH($G15,'Standard costing - VPS'!$B$2:$J$2,0))*$H15*(M15/12)))</f>
        <v xml:space="preserve"> </v>
      </c>
      <c r="P15" s="124" t="str">
        <f>IF(P$9&lt;$I15, " ",IF($P$9&gt;$J15," ",INDEX('Standard costing - VPS'!$B$2:$J$7,MATCH($I15,'Standard costing - VPS'!$B$2:$B$7,0),MATCH($G15,'Standard costing - VPS'!$B$2:$J$2,0))*$H15))</f>
        <v xml:space="preserve"> </v>
      </c>
      <c r="Q15" s="124" t="str">
        <f>IF(Q$9&lt;$I15," ",IF($Q$9&gt;$J15," ",INDEX('Standard costing - VPS'!$B$2:$J$7,MATCH($I15,'Standard costing - VPS'!$B$2:$B$7,0),MATCH($G15,'Standard costing - VPS'!$B$2:$J$2,0))*$H15))</f>
        <v xml:space="preserve"> </v>
      </c>
      <c r="R15" s="124" t="str">
        <f>IF(R$9&lt;$I15, " ",IF($R$9&gt;$J15," ",INDEX('Standard costing - VPS'!$B$2:$J$7,MATCH($I15,'Standard costing - VPS'!$B$2:$B$7,0),MATCH($G15,'Standard costing - VPS'!$B$2:$J$2,0))*$H15))</f>
        <v xml:space="preserve"> </v>
      </c>
      <c r="S15" s="218">
        <f>SUM(N15:R15)</f>
        <v>0</v>
      </c>
      <c r="T15" s="153" t="str">
        <f>IF(T$9&lt;$I15," ",IF($T$9&gt;$J15," ",INDEX('Standard costing - VPS'!$B$2:$J$7,MATCH($I15,'Standard costing - VPS'!$B$2:$B$7,0),MATCH($G15,'Standard costing - VPS'!$B$2:$J$2,0))*$H15))</f>
        <v xml:space="preserve"> </v>
      </c>
      <c r="U15" s="132"/>
      <c r="V15" s="133"/>
      <c r="W15" s="134"/>
      <c r="X15" s="111"/>
      <c r="Z15" s="25"/>
    </row>
    <row r="16" spans="1:26" x14ac:dyDescent="0.25">
      <c r="C16" s="105"/>
      <c r="D16" s="106"/>
      <c r="E16" s="113"/>
      <c r="F16" s="331">
        <f t="shared" si="2"/>
        <v>0</v>
      </c>
      <c r="G16" s="107"/>
      <c r="H16" s="108"/>
      <c r="I16" s="109"/>
      <c r="J16" s="109"/>
      <c r="K16" s="109"/>
      <c r="L16" s="109"/>
      <c r="M16" s="114"/>
      <c r="N16" s="153" t="str">
        <f>IFERROR(IF(N$9&lt;$I16, " ",IF($N$9&gt;$J16," ",INDEX('Standard costing - VPS'!$B$2:$J$7,MATCH($I16,'Standard costing - VPS'!$B$2:$B$7,0),MATCH($G16,'Standard costing - VPS'!$B$2:$J$2,0))*1/12))," ")</f>
        <v xml:space="preserve"> </v>
      </c>
      <c r="O16" s="190" t="str">
        <f>IF(O$9&lt;$I16," ",IF($O$9&gt;$J16," ",INDEX('Standard costing - VPS'!$B$2:$J$7,MATCH($I16,'Standard costing - VPS'!$B$2:$B$7,0),MATCH($G16,'Standard costing - VPS'!$B$2:$J$2,0))*$H16*(M16/12)))</f>
        <v xml:space="preserve"> </v>
      </c>
      <c r="P16" s="124" t="str">
        <f>IF(P$9&lt;$I16, " ",IF($P$9&gt;$J16," ",INDEX('Standard costing - VPS'!$B$2:$J$7,MATCH($I16,'Standard costing - VPS'!$B$2:$B$7,0),MATCH($G16,'Standard costing - VPS'!$B$2:$J$2,0))*$H16))</f>
        <v xml:space="preserve"> </v>
      </c>
      <c r="Q16" s="124" t="str">
        <f>IF(Q$9&lt;$I16," ",IF($Q$9&gt;$J16," ",INDEX('Standard costing - VPS'!$B$2:$J$7,MATCH($I16,'Standard costing - VPS'!$B$2:$B$7,0),MATCH($G16,'Standard costing - VPS'!$B$2:$J$2,0))*$H16))</f>
        <v xml:space="preserve"> </v>
      </c>
      <c r="R16" s="124" t="str">
        <f>IF(R$9&lt;$I16, " ",IF($R$9&gt;$J16," ",INDEX('Standard costing - VPS'!$B$2:$J$7,MATCH($I16,'Standard costing - VPS'!$B$2:$B$7,0),MATCH($G16,'Standard costing - VPS'!$B$2:$J$2,0))*$H16))</f>
        <v xml:space="preserve"> </v>
      </c>
      <c r="S16" s="218">
        <f t="shared" si="1"/>
        <v>0</v>
      </c>
      <c r="T16" s="153" t="str">
        <f>IF(T$9&lt;$I16," ",IF($T$9&gt;$J16," ",INDEX('Standard costing - VPS'!$B$2:$J$7,MATCH($I16,'Standard costing - VPS'!$B$2:$B$7,0),MATCH($G16,'Standard costing - VPS'!$B$2:$J$2,0))*$H16))</f>
        <v xml:space="preserve"> </v>
      </c>
      <c r="U16" s="132"/>
      <c r="V16" s="133"/>
      <c r="W16" s="134"/>
      <c r="X16" s="111"/>
      <c r="Z16" s="25"/>
    </row>
    <row r="17" spans="1:26" x14ac:dyDescent="0.25">
      <c r="C17" s="105"/>
      <c r="D17" s="106"/>
      <c r="E17" s="113"/>
      <c r="F17" s="331">
        <f t="shared" si="2"/>
        <v>0</v>
      </c>
      <c r="G17" s="107"/>
      <c r="H17" s="108"/>
      <c r="I17" s="109"/>
      <c r="J17" s="109"/>
      <c r="K17" s="109"/>
      <c r="L17" s="109"/>
      <c r="M17" s="114"/>
      <c r="N17" s="153" t="str">
        <f>IFERROR(IF(N$9&lt;$I17, " ",IF($N$9&gt;$J17," ",INDEX('Standard costing - VPS'!$B$2:$J$7,MATCH($I17,'Standard costing - VPS'!$B$2:$B$7,0),MATCH($G17,'Standard costing - VPS'!$B$2:$J$2,0))*1/12))," ")</f>
        <v xml:space="preserve"> </v>
      </c>
      <c r="O17" s="190" t="str">
        <f>IF(O$9&lt;$I17," ",IF($O$9&gt;$J17," ",INDEX('Standard costing - VPS'!$B$2:$J$7,MATCH($I17,'Standard costing - VPS'!$B$2:$B$7,0),MATCH($G17,'Standard costing - VPS'!$B$2:$J$2,0))*$H17*(M17/12)))</f>
        <v xml:space="preserve"> </v>
      </c>
      <c r="P17" s="124" t="str">
        <f>IF(P$9&lt;$I17, " ",IF($P$9&gt;$J17," ",INDEX('Standard costing - VPS'!$B$2:$J$7,MATCH($I17,'Standard costing - VPS'!$B$2:$B$7,0),MATCH($G17,'Standard costing - VPS'!$B$2:$J$2,0))*$H17))</f>
        <v xml:space="preserve"> </v>
      </c>
      <c r="Q17" s="124" t="str">
        <f>IF(Q$9&lt;$I17," ",IF($Q$9&gt;$J17," ",INDEX('Standard costing - VPS'!$B$2:$J$7,MATCH($I17,'Standard costing - VPS'!$B$2:$B$7,0),MATCH($G17,'Standard costing - VPS'!$B$2:$J$2,0))*$H17))</f>
        <v xml:space="preserve"> </v>
      </c>
      <c r="R17" s="124" t="str">
        <f>IF(R$9&lt;$I17, " ",IF($R$9&gt;$J17," ",INDEX('Standard costing - VPS'!$B$2:$J$7,MATCH($I17,'Standard costing - VPS'!$B$2:$B$7,0),MATCH($G17,'Standard costing - VPS'!$B$2:$J$2,0))*$H17))</f>
        <v xml:space="preserve"> </v>
      </c>
      <c r="S17" s="218">
        <f t="shared" si="1"/>
        <v>0</v>
      </c>
      <c r="T17" s="153" t="str">
        <f>IF(T$9&lt;$I17," ",IF($T$9&gt;$J17," ",INDEX('Standard costing - VPS'!$B$2:$J$7,MATCH($I17,'Standard costing - VPS'!$B$2:$B$7,0),MATCH($G17,'Standard costing - VPS'!$B$2:$J$2,0))*$H17))</f>
        <v xml:space="preserve"> </v>
      </c>
      <c r="U17" s="132"/>
      <c r="V17" s="133"/>
      <c r="W17" s="134"/>
      <c r="X17" s="111"/>
      <c r="Z17" s="25"/>
    </row>
    <row r="18" spans="1:26" x14ac:dyDescent="0.25">
      <c r="C18" s="105"/>
      <c r="D18" s="106"/>
      <c r="E18" s="113"/>
      <c r="F18" s="331">
        <f t="shared" si="2"/>
        <v>0</v>
      </c>
      <c r="G18" s="107"/>
      <c r="H18" s="108"/>
      <c r="I18" s="109"/>
      <c r="J18" s="109"/>
      <c r="K18" s="109"/>
      <c r="L18" s="109"/>
      <c r="M18" s="114"/>
      <c r="N18" s="153" t="str">
        <f>IFERROR(IF(N$9&lt;$I18, " ",IF($N$9&gt;$J18," ",INDEX('Standard costing - VPS'!$B$2:$J$7,MATCH($I18,'Standard costing - VPS'!$B$2:$B$7,0),MATCH($G18,'Standard costing - VPS'!$B$2:$J$2,0))*1/12))," ")</f>
        <v xml:space="preserve"> </v>
      </c>
      <c r="O18" s="190" t="str">
        <f>IF(O$9&lt;$I18," ",IF($O$9&gt;$J18," ",INDEX('Standard costing - VPS'!$B$2:$J$7,MATCH($I18,'Standard costing - VPS'!$B$2:$B$7,0),MATCH($G18,'Standard costing - VPS'!$B$2:$J$2,0))*$H18*(M18/12)))</f>
        <v xml:space="preserve"> </v>
      </c>
      <c r="P18" s="124" t="str">
        <f>IF(P$9&lt;$I18, " ",IF($P$9&gt;$J18," ",INDEX('Standard costing - VPS'!$B$2:$J$7,MATCH($I18,'Standard costing - VPS'!$B$2:$B$7,0),MATCH($G18,'Standard costing - VPS'!$B$2:$J$2,0))*$H18))</f>
        <v xml:space="preserve"> </v>
      </c>
      <c r="Q18" s="124" t="str">
        <f>IF(Q$9&lt;$I18," ",IF($Q$9&gt;$J18," ",INDEX('Standard costing - VPS'!$B$2:$J$7,MATCH($I18,'Standard costing - VPS'!$B$2:$B$7,0),MATCH($G18,'Standard costing - VPS'!$B$2:$J$2,0))*$H18))</f>
        <v xml:space="preserve"> </v>
      </c>
      <c r="R18" s="124" t="str">
        <f>IF(R$9&lt;$I18, " ",IF($R$9&gt;$J18," ",INDEX('Standard costing - VPS'!$B$2:$J$7,MATCH($I18,'Standard costing - VPS'!$B$2:$B$7,0),MATCH($G18,'Standard costing - VPS'!$B$2:$J$2,0))*$H18))</f>
        <v xml:space="preserve"> </v>
      </c>
      <c r="S18" s="218">
        <f t="shared" si="1"/>
        <v>0</v>
      </c>
      <c r="T18" s="153" t="str">
        <f>IF(T$9&lt;$I18," ",IF($T$9&gt;$J18," ",INDEX('Standard costing - VPS'!$B$2:$J$7,MATCH($I18,'Standard costing - VPS'!$B$2:$B$7,0),MATCH($G18,'Standard costing - VPS'!$B$2:$J$2,0))*$H18))</f>
        <v xml:space="preserve"> </v>
      </c>
      <c r="U18" s="132"/>
      <c r="V18" s="133"/>
      <c r="W18" s="134"/>
      <c r="X18" s="111"/>
      <c r="Z18" s="25"/>
    </row>
    <row r="19" spans="1:26" x14ac:dyDescent="0.25">
      <c r="C19" s="105"/>
      <c r="D19" s="106"/>
      <c r="E19" s="113"/>
      <c r="F19" s="331">
        <f t="shared" si="2"/>
        <v>0</v>
      </c>
      <c r="G19" s="107"/>
      <c r="H19" s="108"/>
      <c r="I19" s="109"/>
      <c r="J19" s="109"/>
      <c r="K19" s="109"/>
      <c r="L19" s="109"/>
      <c r="M19" s="114"/>
      <c r="N19" s="153" t="str">
        <f>IFERROR(IF(N$9&lt;$I19, " ",IF($N$9&gt;$J19," ",INDEX('Standard costing - VPS'!$B$2:$J$7,MATCH($I19,'Standard costing - VPS'!$B$2:$B$7,0),MATCH($G19,'Standard costing - VPS'!$B$2:$J$2,0))*1/12))," ")</f>
        <v xml:space="preserve"> </v>
      </c>
      <c r="O19" s="190" t="str">
        <f>IF(O$9&lt;$I19," ",IF($O$9&gt;$J19," ",INDEX('Standard costing - VPS'!$B$2:$J$7,MATCH($I19,'Standard costing - VPS'!$B$2:$B$7,0),MATCH($G19,'Standard costing - VPS'!$B$2:$J$2,0))*$H19*(M19/12)))</f>
        <v xml:space="preserve"> </v>
      </c>
      <c r="P19" s="124" t="str">
        <f>IF(P$9&lt;$I19, " ",IF($P$9&gt;$J19," ",INDEX('Standard costing - VPS'!$B$2:$J$7,MATCH($I19,'Standard costing - VPS'!$B$2:$B$7,0),MATCH($G19,'Standard costing - VPS'!$B$2:$J$2,0))*$H19))</f>
        <v xml:space="preserve"> </v>
      </c>
      <c r="Q19" s="124" t="str">
        <f>IF(Q$9&lt;$I19," ",IF($Q$9&gt;$J19," ",INDEX('Standard costing - VPS'!$B$2:$J$7,MATCH($I19,'Standard costing - VPS'!$B$2:$B$7,0),MATCH($G19,'Standard costing - VPS'!$B$2:$J$2,0))*$H19))</f>
        <v xml:space="preserve"> </v>
      </c>
      <c r="R19" s="124" t="str">
        <f>IF(R$9&lt;$I19, " ",IF($R$9&gt;$J19," ",INDEX('Standard costing - VPS'!$B$2:$J$7,MATCH($I19,'Standard costing - VPS'!$B$2:$B$7,0),MATCH($G19,'Standard costing - VPS'!$B$2:$J$2,0))*$H19))</f>
        <v xml:space="preserve"> </v>
      </c>
      <c r="S19" s="218">
        <f t="shared" si="1"/>
        <v>0</v>
      </c>
      <c r="T19" s="153" t="str">
        <f>IF(T$9&lt;$I19," ",IF($T$9&gt;$J19," ",INDEX('Standard costing - VPS'!$B$2:$J$7,MATCH($I19,'Standard costing - VPS'!$B$2:$B$7,0),MATCH($G19,'Standard costing - VPS'!$B$2:$J$2,0))*$H19))</f>
        <v xml:space="preserve"> </v>
      </c>
      <c r="U19" s="132"/>
      <c r="V19" s="133"/>
      <c r="W19" s="134"/>
      <c r="X19" s="111"/>
      <c r="Z19" s="25"/>
    </row>
    <row r="20" spans="1:26" x14ac:dyDescent="0.25">
      <c r="C20" s="105"/>
      <c r="D20" s="106"/>
      <c r="E20" s="113"/>
      <c r="F20" s="331">
        <f t="shared" si="2"/>
        <v>0</v>
      </c>
      <c r="G20" s="107"/>
      <c r="H20" s="108"/>
      <c r="I20" s="109"/>
      <c r="J20" s="109"/>
      <c r="K20" s="109"/>
      <c r="L20" s="109"/>
      <c r="M20" s="114"/>
      <c r="N20" s="153" t="str">
        <f>IFERROR(IF(N$9&lt;$I20, " ",IF($N$9&gt;$J20," ",INDEX('Standard costing - VPS'!$B$2:$J$7,MATCH($I20,'Standard costing - VPS'!$B$2:$B$7,0),MATCH($G20,'Standard costing - VPS'!$B$2:$J$2,0))*1/12))," ")</f>
        <v xml:space="preserve"> </v>
      </c>
      <c r="O20" s="190" t="str">
        <f>IF(O$9&lt;$I20," ",IF($O$9&gt;$J20," ",INDEX('Standard costing - VPS'!$B$2:$J$7,MATCH($I20,'Standard costing - VPS'!$B$2:$B$7,0),MATCH($G20,'Standard costing - VPS'!$B$2:$J$2,0))*$H20*(M20/12)))</f>
        <v xml:space="preserve"> </v>
      </c>
      <c r="P20" s="124" t="str">
        <f>IF(P$9&lt;$I20, " ",IF($P$9&gt;$J20," ",INDEX('Standard costing - VPS'!$B$2:$J$7,MATCH($I20,'Standard costing - VPS'!$B$2:$B$7,0),MATCH($G20,'Standard costing - VPS'!$B$2:$J$2,0))*$H20))</f>
        <v xml:space="preserve"> </v>
      </c>
      <c r="Q20" s="124" t="str">
        <f>IF(Q$9&lt;$I20," ",IF($Q$9&gt;$J20," ",INDEX('Standard costing - VPS'!$B$2:$J$7,MATCH($I20,'Standard costing - VPS'!$B$2:$B$7,0),MATCH($G20,'Standard costing - VPS'!$B$2:$J$2,0))*$H20))</f>
        <v xml:space="preserve"> </v>
      </c>
      <c r="R20" s="124" t="str">
        <f>IF(R$9&lt;$I20, " ",IF($R$9&gt;$J20," ",INDEX('Standard costing - VPS'!$B$2:$J$7,MATCH($I20,'Standard costing - VPS'!$B$2:$B$7,0),MATCH($G20,'Standard costing - VPS'!$B$2:$J$2,0))*$H20))</f>
        <v xml:space="preserve"> </v>
      </c>
      <c r="S20" s="218">
        <f t="shared" si="1"/>
        <v>0</v>
      </c>
      <c r="T20" s="153" t="str">
        <f>IF(T$9&lt;$I20," ",IF($T$9&gt;$J20," ",INDEX('Standard costing - VPS'!$B$2:$J$7,MATCH($I20,'Standard costing - VPS'!$B$2:$B$7,0),MATCH($G20,'Standard costing - VPS'!$B$2:$J$2,0))*$H20))</f>
        <v xml:space="preserve"> </v>
      </c>
      <c r="U20" s="132">
        <v>0</v>
      </c>
      <c r="V20" s="133">
        <v>0</v>
      </c>
      <c r="W20" s="134" t="s">
        <v>169</v>
      </c>
      <c r="X20" s="111"/>
      <c r="Z20" s="25"/>
    </row>
    <row r="21" spans="1:26" x14ac:dyDescent="0.25">
      <c r="C21" s="105"/>
      <c r="D21" s="106"/>
      <c r="E21" s="113"/>
      <c r="F21" s="331">
        <f t="shared" si="2"/>
        <v>0</v>
      </c>
      <c r="G21" s="107"/>
      <c r="H21" s="108"/>
      <c r="I21" s="109"/>
      <c r="J21" s="109"/>
      <c r="K21" s="109"/>
      <c r="L21" s="109"/>
      <c r="M21" s="114"/>
      <c r="N21" s="153" t="str">
        <f>IFERROR(IF(N$9&lt;$I21, " ",IF($N$9&gt;$J21," ",INDEX('Standard costing - VPS'!$B$2:$J$7,MATCH($I21,'Standard costing - VPS'!$B$2:$B$7,0),MATCH($G21,'Standard costing - VPS'!$B$2:$J$2,0))*1/12))," ")</f>
        <v xml:space="preserve"> </v>
      </c>
      <c r="O21" s="190" t="str">
        <f>IF(O$9&lt;$I21," ",IF($O$9&gt;$J21," ",INDEX('Standard costing - VPS'!$B$2:$J$7,MATCH($I21,'Standard costing - VPS'!$B$2:$B$7,0),MATCH($G21,'Standard costing - VPS'!$B$2:$J$2,0))*$H21*(M21/12)))</f>
        <v xml:space="preserve"> </v>
      </c>
      <c r="P21" s="124" t="str">
        <f>IF(P$9&lt;$I21, " ",IF($P$9&gt;$J21," ",INDEX('Standard costing - VPS'!$B$2:$J$7,MATCH($I21,'Standard costing - VPS'!$B$2:$B$7,0),MATCH($G21,'Standard costing - VPS'!$B$2:$J$2,0))*$H21))</f>
        <v xml:space="preserve"> </v>
      </c>
      <c r="Q21" s="124" t="str">
        <f>IF(Q$9&lt;$I21," ",IF($Q$9&gt;$J21," ",INDEX('Standard costing - VPS'!$B$2:$J$7,MATCH($I21,'Standard costing - VPS'!$B$2:$B$7,0),MATCH($G21,'Standard costing - VPS'!$B$2:$J$2,0))*$H21))</f>
        <v xml:space="preserve"> </v>
      </c>
      <c r="R21" s="124" t="str">
        <f>IF(R$9&lt;$I21, " ",IF($R$9&gt;$J21," ",INDEX('Standard costing - VPS'!$B$2:$J$7,MATCH($I21,'Standard costing - VPS'!$B$2:$B$7,0),MATCH($G21,'Standard costing - VPS'!$B$2:$J$2,0))*$H21))</f>
        <v xml:space="preserve"> </v>
      </c>
      <c r="S21" s="218">
        <f t="shared" si="1"/>
        <v>0</v>
      </c>
      <c r="T21" s="153" t="str">
        <f>IF(T$9&lt;$I21," ",IF($T$9&gt;$J21," ",INDEX('Standard costing - VPS'!$B$2:$J$7,MATCH($I21,'Standard costing - VPS'!$B$2:$B$7,0),MATCH($G21,'Standard costing - VPS'!$B$2:$J$2,0))*$H21))</f>
        <v xml:space="preserve"> </v>
      </c>
      <c r="U21" s="132">
        <v>0</v>
      </c>
      <c r="V21" s="133">
        <v>0</v>
      </c>
      <c r="W21" s="134" t="s">
        <v>169</v>
      </c>
      <c r="X21" s="111"/>
      <c r="Z21" s="25"/>
    </row>
    <row r="22" spans="1:26" x14ac:dyDescent="0.25">
      <c r="C22" s="105"/>
      <c r="D22" s="106"/>
      <c r="E22" s="113"/>
      <c r="F22" s="331">
        <f t="shared" si="2"/>
        <v>0</v>
      </c>
      <c r="G22" s="107"/>
      <c r="H22" s="108"/>
      <c r="I22" s="109"/>
      <c r="J22" s="109"/>
      <c r="K22" s="109"/>
      <c r="L22" s="109"/>
      <c r="M22" s="114"/>
      <c r="N22" s="153" t="str">
        <f>IFERROR(IF(N$9&lt;$I22, " ",IF($N$9&gt;$J22," ",INDEX('Standard costing - VPS'!$B$2:$J$7,MATCH($I22,'Standard costing - VPS'!$B$2:$B$7,0),MATCH($G22,'Standard costing - VPS'!$B$2:$J$2,0))*1/12))," ")</f>
        <v xml:space="preserve"> </v>
      </c>
      <c r="O22" s="190" t="str">
        <f>IF(O$9&lt;$I22," ",IF($O$9&gt;$J22," ",INDEX('Standard costing - VPS'!$B$2:$J$7,MATCH($I22,'Standard costing - VPS'!$B$2:$B$7,0),MATCH($G22,'Standard costing - VPS'!$B$2:$J$2,0))*$H22*(M22/12)))</f>
        <v xml:space="preserve"> </v>
      </c>
      <c r="P22" s="124" t="str">
        <f>IF(P$9&lt;$I22, " ",IF($P$9&gt;$J22," ",INDEX('Standard costing - VPS'!$B$2:$J$7,MATCH($I22,'Standard costing - VPS'!$B$2:$B$7,0),MATCH($G22,'Standard costing - VPS'!$B$2:$J$2,0))*$H22))</f>
        <v xml:space="preserve"> </v>
      </c>
      <c r="Q22" s="124" t="str">
        <f>IF(Q$9&lt;$I22," ",IF($Q$9&gt;$J22," ",INDEX('Standard costing - VPS'!$B$2:$J$7,MATCH($I22,'Standard costing - VPS'!$B$2:$B$7,0),MATCH($G22,'Standard costing - VPS'!$B$2:$J$2,0))*$H22))</f>
        <v xml:space="preserve"> </v>
      </c>
      <c r="R22" s="124" t="str">
        <f>IF(R$9&lt;$I22, " ",IF($R$9&gt;$J22," ",INDEX('Standard costing - VPS'!$B$2:$J$7,MATCH($I22,'Standard costing - VPS'!$B$2:$B$7,0),MATCH($G22,'Standard costing - VPS'!$B$2:$J$2,0))*$H22))</f>
        <v xml:space="preserve"> </v>
      </c>
      <c r="S22" s="218">
        <f t="shared" si="1"/>
        <v>0</v>
      </c>
      <c r="T22" s="153" t="str">
        <f>IF(T$9&lt;$I22," ",IF($T$9&gt;$J22," ",INDEX('Standard costing - VPS'!$B$2:$J$7,MATCH($I22,'Standard costing - VPS'!$B$2:$B$7,0),MATCH($G22,'Standard costing - VPS'!$B$2:$J$2,0))*$H22))</f>
        <v xml:space="preserve"> </v>
      </c>
      <c r="U22" s="132">
        <v>0</v>
      </c>
      <c r="V22" s="133">
        <v>0</v>
      </c>
      <c r="W22" s="134" t="s">
        <v>169</v>
      </c>
      <c r="X22" s="111"/>
      <c r="Z22" s="25"/>
    </row>
    <row r="23" spans="1:26" ht="21.75" thickBot="1" x14ac:dyDescent="0.3">
      <c r="C23" s="117" t="s">
        <v>55</v>
      </c>
      <c r="D23" s="118"/>
      <c r="E23" s="119"/>
      <c r="F23" s="119"/>
      <c r="G23" s="119"/>
      <c r="H23" s="119">
        <f>SUM(H11:H22)</f>
        <v>0</v>
      </c>
      <c r="I23" s="119"/>
      <c r="J23" s="119"/>
      <c r="K23" s="119"/>
      <c r="L23" s="119"/>
      <c r="M23" s="119"/>
      <c r="N23" s="191">
        <f>SUM(N11:N22)</f>
        <v>0</v>
      </c>
      <c r="O23" s="191">
        <f t="shared" ref="O23:V23" si="3">SUM(O11:O22)</f>
        <v>0</v>
      </c>
      <c r="P23" s="126">
        <f t="shared" si="3"/>
        <v>0</v>
      </c>
      <c r="Q23" s="127">
        <f t="shared" si="3"/>
        <v>0</v>
      </c>
      <c r="R23" s="126">
        <f t="shared" si="3"/>
        <v>0</v>
      </c>
      <c r="S23" s="170">
        <f t="shared" ref="S23:S74" si="4">SUM(N23:R23)</f>
        <v>0</v>
      </c>
      <c r="T23" s="126">
        <f t="shared" si="3"/>
        <v>0</v>
      </c>
      <c r="U23" s="135">
        <f t="shared" si="3"/>
        <v>0</v>
      </c>
      <c r="V23" s="126">
        <f t="shared" si="3"/>
        <v>0</v>
      </c>
      <c r="W23" s="136" t="s">
        <v>169</v>
      </c>
      <c r="X23" s="120"/>
      <c r="Z23" s="25"/>
    </row>
    <row r="24" spans="1:26" x14ac:dyDescent="0.25">
      <c r="C24" s="71" t="s">
        <v>12</v>
      </c>
      <c r="D24" s="88"/>
      <c r="E24" s="88"/>
      <c r="F24" s="88"/>
      <c r="G24" s="90"/>
      <c r="H24" s="90"/>
      <c r="I24" s="90"/>
      <c r="J24" s="90"/>
      <c r="K24" s="90"/>
      <c r="L24" s="90"/>
      <c r="M24" s="90"/>
      <c r="N24" s="192"/>
      <c r="O24" s="192"/>
      <c r="P24" s="138"/>
      <c r="Q24" s="138"/>
      <c r="R24" s="138"/>
      <c r="S24" s="225"/>
      <c r="T24" s="138"/>
      <c r="U24" s="139"/>
      <c r="V24" s="130"/>
      <c r="W24" s="137"/>
      <c r="X24" s="23"/>
    </row>
    <row r="25" spans="1:26" ht="56.25" x14ac:dyDescent="0.25">
      <c r="C25" s="105" t="s">
        <v>48</v>
      </c>
      <c r="D25" s="106"/>
      <c r="E25" s="113"/>
      <c r="F25" s="113">
        <f>IF(OR(E25="Program",E25="WoVG Capability"),"[Insert Program/WoVG Capability name here]",E25)</f>
        <v>0</v>
      </c>
      <c r="G25" s="107" t="s">
        <v>56</v>
      </c>
      <c r="H25" s="108"/>
      <c r="I25" s="109"/>
      <c r="J25" s="109"/>
      <c r="K25" s="109" t="s">
        <v>61</v>
      </c>
      <c r="L25" s="109"/>
      <c r="M25" s="108" t="s">
        <v>169</v>
      </c>
      <c r="N25" s="193">
        <v>0</v>
      </c>
      <c r="O25" s="193">
        <v>0</v>
      </c>
      <c r="P25" s="128">
        <v>0</v>
      </c>
      <c r="Q25" s="128">
        <v>0</v>
      </c>
      <c r="R25" s="128">
        <v>0</v>
      </c>
      <c r="S25" s="220">
        <f t="shared" si="4"/>
        <v>0</v>
      </c>
      <c r="T25" s="128">
        <v>0</v>
      </c>
      <c r="U25" s="140">
        <v>0</v>
      </c>
      <c r="V25" s="128">
        <v>0</v>
      </c>
      <c r="W25" s="134" t="s">
        <v>169</v>
      </c>
      <c r="X25" s="121" t="s">
        <v>58</v>
      </c>
    </row>
    <row r="26" spans="1:26" x14ac:dyDescent="0.25">
      <c r="C26" s="105"/>
      <c r="D26" s="106"/>
      <c r="E26" s="113"/>
      <c r="F26" s="113">
        <f t="shared" ref="F26:F28" si="5">IF(OR(E26="Program",E26="WoVG Capability"),"[Insert Program/WoVG Capability name here]",E26)</f>
        <v>0</v>
      </c>
      <c r="G26" s="107" t="s">
        <v>56</v>
      </c>
      <c r="H26" s="108"/>
      <c r="I26" s="109"/>
      <c r="J26" s="109"/>
      <c r="K26" s="109" t="s">
        <v>61</v>
      </c>
      <c r="L26" s="109"/>
      <c r="M26" s="108" t="s">
        <v>169</v>
      </c>
      <c r="N26" s="193">
        <v>0</v>
      </c>
      <c r="O26" s="193">
        <v>0</v>
      </c>
      <c r="P26" s="128">
        <v>0</v>
      </c>
      <c r="Q26" s="128">
        <v>0</v>
      </c>
      <c r="R26" s="128">
        <v>0</v>
      </c>
      <c r="S26" s="220">
        <f t="shared" si="4"/>
        <v>0</v>
      </c>
      <c r="T26" s="128">
        <v>0</v>
      </c>
      <c r="U26" s="140">
        <v>0</v>
      </c>
      <c r="V26" s="128">
        <v>0</v>
      </c>
      <c r="W26" s="134" t="s">
        <v>169</v>
      </c>
      <c r="X26" s="122"/>
    </row>
    <row r="27" spans="1:26" x14ac:dyDescent="0.25">
      <c r="C27" s="105"/>
      <c r="D27" s="106"/>
      <c r="E27" s="113"/>
      <c r="F27" s="113">
        <f t="shared" si="5"/>
        <v>0</v>
      </c>
      <c r="G27" s="107" t="s">
        <v>56</v>
      </c>
      <c r="H27" s="108"/>
      <c r="I27" s="109"/>
      <c r="J27" s="109"/>
      <c r="K27" s="109" t="s">
        <v>61</v>
      </c>
      <c r="L27" s="109"/>
      <c r="M27" s="108" t="s">
        <v>169</v>
      </c>
      <c r="N27" s="193">
        <v>0</v>
      </c>
      <c r="O27" s="193">
        <v>0</v>
      </c>
      <c r="P27" s="128">
        <v>0</v>
      </c>
      <c r="Q27" s="128">
        <v>0</v>
      </c>
      <c r="R27" s="128">
        <v>0</v>
      </c>
      <c r="S27" s="220">
        <f t="shared" si="4"/>
        <v>0</v>
      </c>
      <c r="T27" s="128">
        <v>0</v>
      </c>
      <c r="U27" s="140">
        <v>0</v>
      </c>
      <c r="V27" s="128">
        <v>0</v>
      </c>
      <c r="W27" s="134" t="s">
        <v>169</v>
      </c>
      <c r="X27" s="122"/>
    </row>
    <row r="28" spans="1:26" x14ac:dyDescent="0.25">
      <c r="C28" s="105"/>
      <c r="D28" s="106"/>
      <c r="E28" s="113"/>
      <c r="F28" s="113">
        <f t="shared" si="5"/>
        <v>0</v>
      </c>
      <c r="G28" s="107" t="s">
        <v>56</v>
      </c>
      <c r="H28" s="108"/>
      <c r="I28" s="109"/>
      <c r="J28" s="109"/>
      <c r="K28" s="109" t="s">
        <v>61</v>
      </c>
      <c r="L28" s="109"/>
      <c r="M28" s="108" t="s">
        <v>169</v>
      </c>
      <c r="N28" s="193">
        <v>0</v>
      </c>
      <c r="O28" s="193">
        <v>0</v>
      </c>
      <c r="P28" s="128">
        <v>0</v>
      </c>
      <c r="Q28" s="128">
        <v>0</v>
      </c>
      <c r="R28" s="128">
        <v>0</v>
      </c>
      <c r="S28" s="220">
        <f t="shared" si="4"/>
        <v>0</v>
      </c>
      <c r="T28" s="128">
        <v>0</v>
      </c>
      <c r="U28" s="140">
        <v>0</v>
      </c>
      <c r="V28" s="128">
        <v>0</v>
      </c>
      <c r="W28" s="134" t="s">
        <v>169</v>
      </c>
      <c r="X28" s="122"/>
    </row>
    <row r="29" spans="1:26" ht="21.75" thickBot="1" x14ac:dyDescent="0.3">
      <c r="C29" s="117" t="s">
        <v>59</v>
      </c>
      <c r="D29" s="118"/>
      <c r="E29" s="119"/>
      <c r="F29" s="119"/>
      <c r="G29" s="119"/>
      <c r="H29" s="119">
        <f>SUM(H23:H28)</f>
        <v>0</v>
      </c>
      <c r="I29" s="119"/>
      <c r="J29" s="119"/>
      <c r="K29" s="119"/>
      <c r="L29" s="119"/>
      <c r="M29" s="119"/>
      <c r="N29" s="191">
        <f>SUM(N25:N28)</f>
        <v>0</v>
      </c>
      <c r="O29" s="191">
        <f t="shared" ref="O29:W29" si="6">SUM(O25:O28)</f>
        <v>0</v>
      </c>
      <c r="P29" s="126">
        <f t="shared" si="6"/>
        <v>0</v>
      </c>
      <c r="Q29" s="127">
        <f t="shared" si="6"/>
        <v>0</v>
      </c>
      <c r="R29" s="126">
        <f t="shared" si="6"/>
        <v>0</v>
      </c>
      <c r="S29" s="170">
        <f t="shared" si="4"/>
        <v>0</v>
      </c>
      <c r="T29" s="126">
        <f t="shared" si="6"/>
        <v>0</v>
      </c>
      <c r="U29" s="135">
        <f t="shared" si="6"/>
        <v>0</v>
      </c>
      <c r="V29" s="126">
        <f t="shared" si="6"/>
        <v>0</v>
      </c>
      <c r="W29" s="136">
        <f t="shared" si="6"/>
        <v>0</v>
      </c>
      <c r="X29" s="120"/>
      <c r="Z29" s="25"/>
    </row>
    <row r="30" spans="1:26" x14ac:dyDescent="0.25">
      <c r="A30" s="63"/>
      <c r="B30" s="64"/>
      <c r="C30" s="59" t="s">
        <v>167</v>
      </c>
      <c r="D30" s="49"/>
      <c r="E30" s="49"/>
      <c r="F30" s="49"/>
      <c r="G30" s="65"/>
      <c r="H30" s="66"/>
      <c r="I30" s="67"/>
      <c r="J30" s="60"/>
      <c r="K30" s="60"/>
      <c r="L30" s="60"/>
      <c r="M30" s="60"/>
      <c r="N30" s="194"/>
      <c r="O30" s="194"/>
      <c r="P30" s="130"/>
      <c r="Q30" s="130"/>
      <c r="R30" s="130"/>
      <c r="S30" s="220"/>
      <c r="T30" s="129"/>
      <c r="U30" s="130"/>
      <c r="V30" s="137"/>
      <c r="W30" s="141"/>
      <c r="X30" s="23"/>
    </row>
    <row r="31" spans="1:26" x14ac:dyDescent="0.25">
      <c r="A31" s="63"/>
      <c r="B31" s="64"/>
      <c r="C31" s="112" t="s">
        <v>51</v>
      </c>
      <c r="D31" s="113"/>
      <c r="E31" s="106"/>
      <c r="F31" s="113"/>
      <c r="G31" s="108"/>
      <c r="H31" s="83">
        <f>SUMIF($K$11:$K$28,$C31,$H$11:$H$28)</f>
        <v>0</v>
      </c>
      <c r="I31" s="108" t="s">
        <v>169</v>
      </c>
      <c r="J31" s="108" t="s">
        <v>169</v>
      </c>
      <c r="K31" s="108" t="s">
        <v>169</v>
      </c>
      <c r="L31" s="108" t="s">
        <v>169</v>
      </c>
      <c r="M31" s="116">
        <v>12</v>
      </c>
      <c r="N31" s="153">
        <f>SUMIFS($H$11:$H$28,$K$11:$K$28,$C31,N$11:N$28,"&gt;0")*'Standard costing - CAM'!D$19*(1/12)</f>
        <v>0</v>
      </c>
      <c r="O31" s="153">
        <f>(SUMIFS($H$11:$H$28,$K$11:$K$28,$C31,O$11:O$28,"&gt;0")*'Standard costing - CAM'!E$19*(M31/12))</f>
        <v>0</v>
      </c>
      <c r="P31" s="125">
        <f>(SUMIFS($H$11:$H$28,$K$11:$K$28,$C31,P$11:P$28,"&gt;0")*'Standard costing - CAM'!F$19)</f>
        <v>0</v>
      </c>
      <c r="Q31" s="125">
        <f>(SUMIFS($H$11:$H$28,$K$11:$K$28,$C31,Q$11:Q$28,"&gt;0")*'Standard costing - CAM'!G$19)</f>
        <v>0</v>
      </c>
      <c r="R31" s="125">
        <f>(SUMIFS($H$11:$H$28,$K$11:$K$28,$C31,R$11:R$28,"&gt;0")*'Standard costing - CAM'!H$19)</f>
        <v>0</v>
      </c>
      <c r="S31" s="219">
        <f t="shared" ref="S31:S33" si="7">SUM(N31:R31)</f>
        <v>0</v>
      </c>
      <c r="T31" s="125">
        <f>(SUMIFS($H$11:$H$28,$K$11:$K$28,$C31,T$11:T$28,"&gt;0")*'Standard costing - CAM'!I$19)</f>
        <v>0</v>
      </c>
      <c r="U31" s="132">
        <v>0</v>
      </c>
      <c r="V31" s="134">
        <v>0</v>
      </c>
      <c r="W31" s="142" t="s">
        <v>169</v>
      </c>
      <c r="X31" s="111"/>
    </row>
    <row r="32" spans="1:26" x14ac:dyDescent="0.25">
      <c r="A32" s="63"/>
      <c r="B32" s="64"/>
      <c r="C32" s="112" t="s">
        <v>61</v>
      </c>
      <c r="D32" s="113"/>
      <c r="E32" s="106"/>
      <c r="F32" s="113"/>
      <c r="G32" s="108"/>
      <c r="H32" s="83">
        <f>SUMIF($K$11:$K$28,$C32,$H$11:$H$28)</f>
        <v>0</v>
      </c>
      <c r="I32" s="108" t="s">
        <v>169</v>
      </c>
      <c r="J32" s="108" t="s">
        <v>169</v>
      </c>
      <c r="K32" s="108" t="s">
        <v>169</v>
      </c>
      <c r="L32" s="108" t="s">
        <v>169</v>
      </c>
      <c r="M32" s="116">
        <v>12</v>
      </c>
      <c r="N32" s="153">
        <f>SUMIFS($H$11:$H$28,$K$11:$K$28,$C32,N$11:N$28,"&gt;0")*'Standard costing - CAM'!D$18*(1/12)</f>
        <v>0</v>
      </c>
      <c r="O32" s="153">
        <f>(SUMIFS($H$11:$H$28,$K$11:$K$28,$C32,O$11:O$28,"&gt;0")*'Standard costing - CAM'!E$18*(M32/12))</f>
        <v>0</v>
      </c>
      <c r="P32" s="125">
        <f>(SUMIFS($H$11:$H$28,$K$11:$K$28,$C32,P$11:P$28,"&gt;0")*'Standard costing - CAM'!F$18)</f>
        <v>0</v>
      </c>
      <c r="Q32" s="125">
        <f>(SUMIFS($H$11:$H$28,$K$11:$K$28,$C32,Q$11:Q$28,"&gt;0")*'Standard costing - CAM'!G$18)</f>
        <v>0</v>
      </c>
      <c r="R32" s="125">
        <f>(SUMIFS($H$11:$H$28,$K$11:$K$28,$C32,R$11:R$28,"&gt;0")*'Standard costing - CAM'!H$18)</f>
        <v>0</v>
      </c>
      <c r="S32" s="219">
        <f t="shared" si="7"/>
        <v>0</v>
      </c>
      <c r="T32" s="123">
        <f>(SUMIFS($H$11:$H$28,$K$11:$K$28,$C32,T$11:T$28,"&gt;0")*'Standard costing - CAM'!I$18)</f>
        <v>0</v>
      </c>
      <c r="U32" s="133">
        <v>0</v>
      </c>
      <c r="V32" s="134">
        <v>0</v>
      </c>
      <c r="W32" s="142" t="s">
        <v>169</v>
      </c>
      <c r="X32" s="111"/>
    </row>
    <row r="33" spans="1:26" ht="26.25" customHeight="1" x14ac:dyDescent="0.25">
      <c r="A33" s="63"/>
      <c r="C33" s="112" t="s">
        <v>62</v>
      </c>
      <c r="D33" s="113"/>
      <c r="E33" s="106"/>
      <c r="F33" s="113"/>
      <c r="G33" s="108"/>
      <c r="H33" s="83" cm="1">
        <f t="array" ref="H33">SUM(SUMIFS(staff,Location,{"Metro Suburban","Regional"},L11:L28,"*New*"))</f>
        <v>0</v>
      </c>
      <c r="I33" s="108" t="s">
        <v>169</v>
      </c>
      <c r="J33" s="108" t="s">
        <v>169</v>
      </c>
      <c r="K33" s="108" t="s">
        <v>169</v>
      </c>
      <c r="L33" s="108" t="s">
        <v>169</v>
      </c>
      <c r="M33" s="116">
        <v>12</v>
      </c>
      <c r="N33" s="153" cm="1">
        <f t="array" ref="N33">SUM(SUMIFS(staff,$I$11:$I$28,N$9,$L$11:$L$28,"*New*",Location,{"Metro Suburban","Regional"})*'Standard costing - CAM'!$D$20)</f>
        <v>0</v>
      </c>
      <c r="O33" s="153" cm="1">
        <f t="array" ref="O33">SUM(SUMIFS(staff,$I$11:$I$28,O$9,$L$11:$L$28,"*New*",Location,{"Metro Suburban","Regional"})*'Standard costing - CAM'!$D$20)</f>
        <v>0</v>
      </c>
      <c r="P33" s="153" cm="1">
        <f t="array" ref="P33">SUM(SUMIFS(staff,$I$11:$I$28,P$9,$L$11:$L$28,"*New*",Location,{"Metro Suburban","Regional"})*'Standard costing - CAM'!$D$20)</f>
        <v>0</v>
      </c>
      <c r="Q33" s="153" cm="1">
        <f t="array" ref="Q33">SUM(SUMIFS(staff,$I$11:$I$28,Q$9,$L$11:$L$28,"*New*",Location,{"Metro Suburban","Regional"})*'Standard costing - CAM'!$D$20)</f>
        <v>0</v>
      </c>
      <c r="R33" s="153" cm="1">
        <f t="array" ref="R33">SUM(SUMIFS(staff,$I$11:$I$28,R$9,$L$11:$L$28,"*New*",Location,{"Metro Suburban","Regional"})*'Standard costing - CAM'!$D$20)</f>
        <v>0</v>
      </c>
      <c r="S33" s="219">
        <f t="shared" si="7"/>
        <v>0</v>
      </c>
      <c r="T33" s="153" cm="1">
        <f t="array" ref="T33">SUM(SUMIFS(staff,$I$11:$I$28,T$9,$L$11:$L$28,"*New*",Location,{"Metro Suburban","Regional"})*'Standard costing - CAM'!$D$20)</f>
        <v>0</v>
      </c>
      <c r="U33" s="133">
        <v>0</v>
      </c>
      <c r="V33" s="134">
        <v>0</v>
      </c>
      <c r="W33" s="142" t="s">
        <v>169</v>
      </c>
      <c r="X33" s="111"/>
    </row>
    <row r="34" spans="1:26" ht="21.75" thickBot="1" x14ac:dyDescent="0.3">
      <c r="C34" s="131" t="s">
        <v>63</v>
      </c>
      <c r="D34" s="118"/>
      <c r="E34" s="119"/>
      <c r="F34" s="119"/>
      <c r="G34" s="119"/>
      <c r="H34" s="119"/>
      <c r="I34" s="119"/>
      <c r="J34" s="119"/>
      <c r="K34" s="119"/>
      <c r="L34" s="119"/>
      <c r="M34" s="119"/>
      <c r="N34" s="191">
        <f>SUM(N31:N33)</f>
        <v>0</v>
      </c>
      <c r="O34" s="191">
        <f t="shared" ref="O34:W34" si="8">SUM(O31:O33)</f>
        <v>0</v>
      </c>
      <c r="P34" s="126">
        <f t="shared" si="8"/>
        <v>0</v>
      </c>
      <c r="Q34" s="127">
        <f t="shared" si="8"/>
        <v>0</v>
      </c>
      <c r="R34" s="126">
        <f t="shared" si="8"/>
        <v>0</v>
      </c>
      <c r="S34" s="170">
        <f t="shared" si="4"/>
        <v>0</v>
      </c>
      <c r="T34" s="126">
        <f t="shared" si="8"/>
        <v>0</v>
      </c>
      <c r="U34" s="135">
        <f t="shared" si="8"/>
        <v>0</v>
      </c>
      <c r="V34" s="126">
        <f t="shared" si="8"/>
        <v>0</v>
      </c>
      <c r="W34" s="136">
        <f t="shared" si="8"/>
        <v>0</v>
      </c>
      <c r="X34" s="120"/>
      <c r="Z34" s="25"/>
    </row>
    <row r="35" spans="1:26" ht="21.75" thickBot="1" x14ac:dyDescent="0.3">
      <c r="C35" s="143" t="s">
        <v>64</v>
      </c>
      <c r="D35" s="144"/>
      <c r="E35" s="145"/>
      <c r="F35" s="145"/>
      <c r="G35" s="145"/>
      <c r="H35" s="145"/>
      <c r="I35" s="145"/>
      <c r="J35" s="145"/>
      <c r="K35" s="145"/>
      <c r="L35" s="145"/>
      <c r="M35" s="145"/>
      <c r="N35" s="195">
        <f>N23+N29+N34</f>
        <v>0</v>
      </c>
      <c r="O35" s="195">
        <f>O23+O29+O34</f>
        <v>0</v>
      </c>
      <c r="P35" s="146">
        <f>P23+P29+P34</f>
        <v>0</v>
      </c>
      <c r="Q35" s="147">
        <f>Q23+Q29+Q34</f>
        <v>0</v>
      </c>
      <c r="R35" s="146">
        <f>R23+R29+R34</f>
        <v>0</v>
      </c>
      <c r="S35" s="170">
        <f t="shared" si="4"/>
        <v>0</v>
      </c>
      <c r="T35" s="146">
        <f>T23+T29+T34</f>
        <v>0</v>
      </c>
      <c r="U35" s="148">
        <f>U23+U29+U34</f>
        <v>0</v>
      </c>
      <c r="V35" s="146">
        <f>V23+V29+V34</f>
        <v>0</v>
      </c>
      <c r="W35" s="149" t="s">
        <v>169</v>
      </c>
      <c r="X35" s="150"/>
      <c r="Z35" s="25"/>
    </row>
    <row r="36" spans="1:26" ht="21.75" thickBot="1" x14ac:dyDescent="0.3">
      <c r="C36" s="27" t="s">
        <v>15</v>
      </c>
      <c r="D36" s="28" t="s">
        <v>38</v>
      </c>
      <c r="E36" s="86" t="s">
        <v>39</v>
      </c>
      <c r="F36" s="86" t="s">
        <v>40</v>
      </c>
      <c r="G36" s="28"/>
      <c r="H36" s="29"/>
      <c r="I36" s="29"/>
      <c r="J36" s="30"/>
      <c r="K36" s="30"/>
      <c r="L36" s="30"/>
      <c r="M36" s="16"/>
      <c r="N36" s="196"/>
      <c r="O36" s="196"/>
      <c r="P36" s="29"/>
      <c r="Q36" s="29"/>
      <c r="R36" s="29"/>
      <c r="S36" s="29"/>
      <c r="T36" s="29"/>
      <c r="U36" s="31"/>
      <c r="V36" s="29"/>
      <c r="W36" s="32"/>
      <c r="X36" s="33"/>
    </row>
    <row r="37" spans="1:26" x14ac:dyDescent="0.25">
      <c r="B37" s="12" t="s">
        <v>66</v>
      </c>
      <c r="C37" s="13" t="s">
        <v>67</v>
      </c>
      <c r="D37" s="6"/>
      <c r="E37" s="6"/>
      <c r="F37" s="6"/>
      <c r="M37" s="19"/>
      <c r="N37" s="197"/>
      <c r="O37" s="197"/>
      <c r="P37" s="19"/>
      <c r="Q37" s="19"/>
      <c r="R37" s="19"/>
      <c r="S37" s="226"/>
      <c r="T37" s="19"/>
      <c r="U37" s="34"/>
      <c r="V37" s="19"/>
      <c r="X37" s="35"/>
    </row>
    <row r="38" spans="1:26" x14ac:dyDescent="0.25">
      <c r="B38" s="24"/>
      <c r="C38" s="151" t="s">
        <v>68</v>
      </c>
      <c r="D38" s="113"/>
      <c r="E38" s="113"/>
      <c r="F38" s="113">
        <f>IF(OR(E38="Program",E38="WoVG Capability"),"[Insert Program/WoVG Capability name here]",E38)</f>
        <v>0</v>
      </c>
      <c r="G38" s="107"/>
      <c r="H38" s="108" t="s">
        <v>169</v>
      </c>
      <c r="I38" s="108" t="s">
        <v>169</v>
      </c>
      <c r="J38" s="108" t="s">
        <v>169</v>
      </c>
      <c r="K38" s="108" t="s">
        <v>169</v>
      </c>
      <c r="L38" s="108" t="s">
        <v>169</v>
      </c>
      <c r="M38" s="108" t="s">
        <v>169</v>
      </c>
      <c r="N38" s="193">
        <v>0</v>
      </c>
      <c r="O38" s="193">
        <v>0</v>
      </c>
      <c r="P38" s="193">
        <v>0</v>
      </c>
      <c r="Q38" s="193">
        <v>0</v>
      </c>
      <c r="R38" s="193">
        <v>0</v>
      </c>
      <c r="S38" s="220">
        <f t="shared" si="4"/>
        <v>0</v>
      </c>
      <c r="T38" s="128">
        <v>0</v>
      </c>
      <c r="U38" s="132">
        <v>0</v>
      </c>
      <c r="V38" s="133">
        <v>0</v>
      </c>
      <c r="W38" s="134" t="s">
        <v>169</v>
      </c>
      <c r="X38" s="111"/>
    </row>
    <row r="39" spans="1:26" x14ac:dyDescent="0.25">
      <c r="B39" s="24"/>
      <c r="C39" s="112"/>
      <c r="D39" s="113"/>
      <c r="E39" s="113"/>
      <c r="F39" s="113"/>
      <c r="G39" s="107"/>
      <c r="H39" s="108" t="s">
        <v>169</v>
      </c>
      <c r="I39" s="108" t="s">
        <v>169</v>
      </c>
      <c r="J39" s="108" t="s">
        <v>169</v>
      </c>
      <c r="K39" s="108" t="s">
        <v>169</v>
      </c>
      <c r="L39" s="108" t="s">
        <v>169</v>
      </c>
      <c r="M39" s="108" t="s">
        <v>169</v>
      </c>
      <c r="N39" s="193">
        <v>0</v>
      </c>
      <c r="O39" s="193">
        <v>0</v>
      </c>
      <c r="P39" s="128">
        <v>0</v>
      </c>
      <c r="Q39" s="128">
        <v>0</v>
      </c>
      <c r="R39" s="128">
        <v>0</v>
      </c>
      <c r="S39" s="220">
        <f t="shared" si="4"/>
        <v>0</v>
      </c>
      <c r="T39" s="128">
        <v>0</v>
      </c>
      <c r="U39" s="132">
        <v>0</v>
      </c>
      <c r="V39" s="133">
        <v>0</v>
      </c>
      <c r="W39" s="134" t="s">
        <v>169</v>
      </c>
      <c r="X39" s="111"/>
    </row>
    <row r="40" spans="1:26" x14ac:dyDescent="0.25">
      <c r="B40" s="24"/>
      <c r="C40" s="112"/>
      <c r="D40" s="113"/>
      <c r="E40" s="113"/>
      <c r="F40" s="113">
        <f t="shared" ref="F40:F43" si="9">IF(OR(E40="Program",E40="WoVG Capability"),"[Insert Program/WoVG Capability name here]",E40)</f>
        <v>0</v>
      </c>
      <c r="G40" s="107"/>
      <c r="H40" s="108" t="s">
        <v>169</v>
      </c>
      <c r="I40" s="108" t="s">
        <v>169</v>
      </c>
      <c r="J40" s="108" t="s">
        <v>169</v>
      </c>
      <c r="K40" s="108" t="s">
        <v>169</v>
      </c>
      <c r="L40" s="108" t="s">
        <v>169</v>
      </c>
      <c r="M40" s="108" t="s">
        <v>169</v>
      </c>
      <c r="N40" s="193">
        <v>0</v>
      </c>
      <c r="O40" s="193">
        <v>0</v>
      </c>
      <c r="P40" s="128">
        <v>0</v>
      </c>
      <c r="Q40" s="128">
        <v>0</v>
      </c>
      <c r="R40" s="128">
        <v>0</v>
      </c>
      <c r="S40" s="220">
        <f t="shared" si="4"/>
        <v>0</v>
      </c>
      <c r="T40" s="128">
        <v>0</v>
      </c>
      <c r="U40" s="132">
        <v>0</v>
      </c>
      <c r="V40" s="133">
        <v>0</v>
      </c>
      <c r="W40" s="134" t="s">
        <v>169</v>
      </c>
      <c r="X40" s="111"/>
    </row>
    <row r="41" spans="1:26" x14ac:dyDescent="0.25">
      <c r="B41" s="24"/>
      <c r="C41" s="112"/>
      <c r="D41" s="113"/>
      <c r="E41" s="113"/>
      <c r="F41" s="113">
        <f t="shared" si="9"/>
        <v>0</v>
      </c>
      <c r="G41" s="107"/>
      <c r="H41" s="108" t="s">
        <v>169</v>
      </c>
      <c r="I41" s="108" t="s">
        <v>169</v>
      </c>
      <c r="J41" s="108" t="s">
        <v>169</v>
      </c>
      <c r="K41" s="108" t="s">
        <v>169</v>
      </c>
      <c r="L41" s="108" t="s">
        <v>169</v>
      </c>
      <c r="M41" s="108" t="s">
        <v>169</v>
      </c>
      <c r="N41" s="193">
        <v>0</v>
      </c>
      <c r="O41" s="193">
        <v>0</v>
      </c>
      <c r="P41" s="128">
        <v>0</v>
      </c>
      <c r="Q41" s="128">
        <v>0</v>
      </c>
      <c r="R41" s="128">
        <v>0</v>
      </c>
      <c r="S41" s="220">
        <f t="shared" si="4"/>
        <v>0</v>
      </c>
      <c r="T41" s="128">
        <v>0</v>
      </c>
      <c r="U41" s="132">
        <v>0</v>
      </c>
      <c r="V41" s="133">
        <v>0</v>
      </c>
      <c r="W41" s="134" t="s">
        <v>169</v>
      </c>
      <c r="X41" s="111"/>
    </row>
    <row r="42" spans="1:26" x14ac:dyDescent="0.25">
      <c r="B42" s="24"/>
      <c r="C42" s="112"/>
      <c r="D42" s="113"/>
      <c r="E42" s="113"/>
      <c r="F42" s="113">
        <f t="shared" si="9"/>
        <v>0</v>
      </c>
      <c r="G42" s="107"/>
      <c r="H42" s="108" t="s">
        <v>169</v>
      </c>
      <c r="I42" s="108" t="s">
        <v>169</v>
      </c>
      <c r="J42" s="108" t="s">
        <v>169</v>
      </c>
      <c r="K42" s="108" t="s">
        <v>169</v>
      </c>
      <c r="L42" s="108" t="s">
        <v>169</v>
      </c>
      <c r="M42" s="108" t="s">
        <v>169</v>
      </c>
      <c r="N42" s="193">
        <v>0</v>
      </c>
      <c r="O42" s="193">
        <v>0</v>
      </c>
      <c r="P42" s="128">
        <v>0</v>
      </c>
      <c r="Q42" s="128">
        <v>0</v>
      </c>
      <c r="R42" s="128">
        <v>0</v>
      </c>
      <c r="S42" s="220">
        <f t="shared" si="4"/>
        <v>0</v>
      </c>
      <c r="T42" s="128">
        <v>0</v>
      </c>
      <c r="U42" s="132">
        <v>0</v>
      </c>
      <c r="V42" s="133">
        <v>0</v>
      </c>
      <c r="W42" s="134" t="s">
        <v>169</v>
      </c>
      <c r="X42" s="111"/>
    </row>
    <row r="43" spans="1:26" x14ac:dyDescent="0.25">
      <c r="B43" s="24"/>
      <c r="C43" s="112"/>
      <c r="D43" s="113"/>
      <c r="E43" s="113"/>
      <c r="F43" s="113">
        <f t="shared" si="9"/>
        <v>0</v>
      </c>
      <c r="G43" s="107"/>
      <c r="H43" s="108" t="s">
        <v>169</v>
      </c>
      <c r="I43" s="108" t="s">
        <v>169</v>
      </c>
      <c r="J43" s="108" t="s">
        <v>169</v>
      </c>
      <c r="K43" s="108" t="s">
        <v>169</v>
      </c>
      <c r="L43" s="108" t="s">
        <v>169</v>
      </c>
      <c r="M43" s="108" t="s">
        <v>169</v>
      </c>
      <c r="N43" s="193">
        <v>0</v>
      </c>
      <c r="O43" s="193">
        <v>0</v>
      </c>
      <c r="P43" s="128">
        <v>0</v>
      </c>
      <c r="Q43" s="128">
        <v>0</v>
      </c>
      <c r="R43" s="128">
        <v>0</v>
      </c>
      <c r="S43" s="220">
        <f t="shared" si="4"/>
        <v>0</v>
      </c>
      <c r="T43" s="128">
        <v>0</v>
      </c>
      <c r="U43" s="132">
        <v>0</v>
      </c>
      <c r="V43" s="133">
        <v>0</v>
      </c>
      <c r="W43" s="134" t="s">
        <v>169</v>
      </c>
      <c r="X43" s="111"/>
    </row>
    <row r="44" spans="1:26" ht="21.75" thickBot="1" x14ac:dyDescent="0.3">
      <c r="C44" s="143" t="s">
        <v>69</v>
      </c>
      <c r="D44" s="144"/>
      <c r="E44" s="145"/>
      <c r="F44" s="145"/>
      <c r="G44" s="145"/>
      <c r="H44" s="145"/>
      <c r="I44" s="145"/>
      <c r="J44" s="145"/>
      <c r="K44" s="145"/>
      <c r="L44" s="145"/>
      <c r="M44" s="145"/>
      <c r="N44" s="195">
        <f>SUM(N38:N43)</f>
        <v>0</v>
      </c>
      <c r="O44" s="195">
        <f>SUM(O38:O43)</f>
        <v>0</v>
      </c>
      <c r="P44" s="146">
        <f t="shared" ref="P44:V44" si="10">SUM(P38:P43)</f>
        <v>0</v>
      </c>
      <c r="Q44" s="147">
        <f t="shared" si="10"/>
        <v>0</v>
      </c>
      <c r="R44" s="146">
        <f t="shared" si="10"/>
        <v>0</v>
      </c>
      <c r="S44" s="170">
        <f t="shared" si="4"/>
        <v>0</v>
      </c>
      <c r="T44" s="146">
        <f t="shared" si="10"/>
        <v>0</v>
      </c>
      <c r="U44" s="148">
        <f t="shared" si="10"/>
        <v>0</v>
      </c>
      <c r="V44" s="146">
        <f t="shared" si="10"/>
        <v>0</v>
      </c>
      <c r="W44" s="149" t="s">
        <v>169</v>
      </c>
      <c r="X44" s="150"/>
      <c r="Z44" s="25"/>
    </row>
    <row r="45" spans="1:26" ht="21.75" thickBot="1" x14ac:dyDescent="0.3">
      <c r="B45" s="12" t="s">
        <v>70</v>
      </c>
      <c r="C45" s="27" t="s">
        <v>16</v>
      </c>
      <c r="D45" s="28" t="s">
        <v>38</v>
      </c>
      <c r="E45" s="86" t="s">
        <v>39</v>
      </c>
      <c r="F45" s="86" t="s">
        <v>40</v>
      </c>
      <c r="G45" s="28"/>
      <c r="H45" s="29"/>
      <c r="I45" s="29"/>
      <c r="J45" s="30"/>
      <c r="K45" s="30"/>
      <c r="L45" s="30"/>
      <c r="M45" s="16"/>
      <c r="N45" s="196"/>
      <c r="O45" s="196"/>
      <c r="P45" s="29"/>
      <c r="Q45" s="29"/>
      <c r="R45" s="29"/>
      <c r="S45" s="29"/>
      <c r="T45" s="29"/>
      <c r="U45" s="31"/>
      <c r="V45" s="29"/>
      <c r="W45" s="32"/>
      <c r="X45" s="33"/>
    </row>
    <row r="46" spans="1:26" s="39" customFormat="1" x14ac:dyDescent="0.25">
      <c r="A46" s="7"/>
      <c r="B46" s="8"/>
      <c r="C46" s="13" t="s">
        <v>71</v>
      </c>
      <c r="D46" s="6"/>
      <c r="E46" s="6"/>
      <c r="F46" s="6"/>
      <c r="G46" s="38"/>
      <c r="H46" s="38"/>
      <c r="I46" s="38"/>
      <c r="J46" s="38"/>
      <c r="K46" s="38"/>
      <c r="L46" s="38"/>
      <c r="M46" s="19"/>
      <c r="N46" s="197"/>
      <c r="O46" s="197"/>
      <c r="P46" s="19"/>
      <c r="Q46" s="19"/>
      <c r="R46" s="19"/>
      <c r="S46" s="226"/>
      <c r="T46" s="19"/>
      <c r="U46" s="34"/>
      <c r="V46" s="19"/>
      <c r="W46" s="22"/>
      <c r="X46" s="26"/>
    </row>
    <row r="47" spans="1:26" s="39" customFormat="1" x14ac:dyDescent="0.25">
      <c r="A47" s="7"/>
      <c r="B47" s="8"/>
      <c r="C47" s="151"/>
      <c r="D47" s="113"/>
      <c r="E47" s="113"/>
      <c r="F47" s="113">
        <f>IF(OR(E47="Program",E47="WoVG Capability"),"[Insert Program/WoVG Capability name here]",E47)</f>
        <v>0</v>
      </c>
      <c r="G47" s="107"/>
      <c r="H47" s="108" t="s">
        <v>169</v>
      </c>
      <c r="I47" s="108" t="s">
        <v>169</v>
      </c>
      <c r="J47" s="108" t="s">
        <v>169</v>
      </c>
      <c r="K47" s="108" t="s">
        <v>169</v>
      </c>
      <c r="L47" s="108" t="s">
        <v>169</v>
      </c>
      <c r="M47" s="108" t="s">
        <v>169</v>
      </c>
      <c r="N47" s="193">
        <v>0</v>
      </c>
      <c r="O47" s="193">
        <v>0</v>
      </c>
      <c r="P47" s="193">
        <v>0</v>
      </c>
      <c r="Q47" s="193">
        <v>0</v>
      </c>
      <c r="R47" s="193">
        <v>0</v>
      </c>
      <c r="S47" s="220">
        <f t="shared" si="4"/>
        <v>0</v>
      </c>
      <c r="T47" s="128">
        <v>0</v>
      </c>
      <c r="U47" s="132">
        <v>0</v>
      </c>
      <c r="V47" s="133">
        <v>0</v>
      </c>
      <c r="W47" s="110" t="s">
        <v>169</v>
      </c>
      <c r="X47" s="152" t="s">
        <v>72</v>
      </c>
    </row>
    <row r="48" spans="1:26" x14ac:dyDescent="0.25">
      <c r="C48" s="112"/>
      <c r="D48" s="113"/>
      <c r="E48" s="113"/>
      <c r="F48" s="113"/>
      <c r="G48" s="107"/>
      <c r="H48" s="108" t="s">
        <v>169</v>
      </c>
      <c r="I48" s="108" t="s">
        <v>169</v>
      </c>
      <c r="J48" s="108" t="s">
        <v>169</v>
      </c>
      <c r="K48" s="108" t="s">
        <v>169</v>
      </c>
      <c r="L48" s="108" t="s">
        <v>169</v>
      </c>
      <c r="M48" s="108" t="s">
        <v>169</v>
      </c>
      <c r="N48" s="193">
        <v>0</v>
      </c>
      <c r="O48" s="193">
        <v>0</v>
      </c>
      <c r="P48" s="128">
        <v>0</v>
      </c>
      <c r="Q48" s="128">
        <v>0</v>
      </c>
      <c r="R48" s="128">
        <v>0</v>
      </c>
      <c r="S48" s="220">
        <f t="shared" si="4"/>
        <v>0</v>
      </c>
      <c r="T48" s="128">
        <v>0</v>
      </c>
      <c r="U48" s="132">
        <v>0</v>
      </c>
      <c r="V48" s="133">
        <v>0</v>
      </c>
      <c r="W48" s="110" t="s">
        <v>169</v>
      </c>
      <c r="X48" s="152" t="s">
        <v>73</v>
      </c>
    </row>
    <row r="49" spans="1:26" x14ac:dyDescent="0.25">
      <c r="C49" s="112"/>
      <c r="D49" s="113"/>
      <c r="E49" s="113"/>
      <c r="F49" s="113">
        <f t="shared" ref="F49:F52" si="11">IF(OR(E49="Program",E49="WoVG Capability"),"[Insert Program/WoVG Capability name here]",E49)</f>
        <v>0</v>
      </c>
      <c r="G49" s="107"/>
      <c r="H49" s="108" t="s">
        <v>169</v>
      </c>
      <c r="I49" s="108" t="s">
        <v>169</v>
      </c>
      <c r="J49" s="108" t="s">
        <v>169</v>
      </c>
      <c r="K49" s="108" t="s">
        <v>169</v>
      </c>
      <c r="L49" s="108" t="s">
        <v>169</v>
      </c>
      <c r="M49" s="108" t="s">
        <v>169</v>
      </c>
      <c r="N49" s="193">
        <v>0</v>
      </c>
      <c r="O49" s="193">
        <v>0</v>
      </c>
      <c r="P49" s="128">
        <v>0</v>
      </c>
      <c r="Q49" s="128">
        <v>0</v>
      </c>
      <c r="R49" s="128">
        <v>0</v>
      </c>
      <c r="S49" s="220">
        <f t="shared" si="4"/>
        <v>0</v>
      </c>
      <c r="T49" s="128">
        <v>0</v>
      </c>
      <c r="U49" s="132">
        <v>0</v>
      </c>
      <c r="V49" s="133">
        <v>0</v>
      </c>
      <c r="W49" s="110" t="s">
        <v>169</v>
      </c>
      <c r="X49" s="111"/>
    </row>
    <row r="50" spans="1:26" x14ac:dyDescent="0.25">
      <c r="C50" s="112"/>
      <c r="D50" s="113"/>
      <c r="E50" s="113"/>
      <c r="F50" s="113">
        <f t="shared" si="11"/>
        <v>0</v>
      </c>
      <c r="G50" s="107"/>
      <c r="H50" s="108" t="s">
        <v>169</v>
      </c>
      <c r="I50" s="108" t="s">
        <v>169</v>
      </c>
      <c r="J50" s="108" t="s">
        <v>169</v>
      </c>
      <c r="K50" s="108" t="s">
        <v>169</v>
      </c>
      <c r="L50" s="108" t="s">
        <v>169</v>
      </c>
      <c r="M50" s="108" t="s">
        <v>169</v>
      </c>
      <c r="N50" s="193">
        <v>0</v>
      </c>
      <c r="O50" s="193">
        <v>0</v>
      </c>
      <c r="P50" s="128">
        <v>0</v>
      </c>
      <c r="Q50" s="128">
        <v>0</v>
      </c>
      <c r="R50" s="128">
        <v>0</v>
      </c>
      <c r="S50" s="220">
        <f t="shared" si="4"/>
        <v>0</v>
      </c>
      <c r="T50" s="128">
        <v>0</v>
      </c>
      <c r="U50" s="132">
        <v>0</v>
      </c>
      <c r="V50" s="133">
        <v>0</v>
      </c>
      <c r="W50" s="110" t="s">
        <v>169</v>
      </c>
      <c r="X50" s="111"/>
    </row>
    <row r="51" spans="1:26" x14ac:dyDescent="0.25">
      <c r="C51" s="112"/>
      <c r="D51" s="113"/>
      <c r="E51" s="113"/>
      <c r="F51" s="113">
        <f t="shared" si="11"/>
        <v>0</v>
      </c>
      <c r="G51" s="107"/>
      <c r="H51" s="108" t="s">
        <v>169</v>
      </c>
      <c r="I51" s="108" t="s">
        <v>169</v>
      </c>
      <c r="J51" s="108" t="s">
        <v>169</v>
      </c>
      <c r="K51" s="108" t="s">
        <v>169</v>
      </c>
      <c r="L51" s="108" t="s">
        <v>169</v>
      </c>
      <c r="M51" s="108" t="s">
        <v>169</v>
      </c>
      <c r="N51" s="193">
        <v>0</v>
      </c>
      <c r="O51" s="193">
        <v>0</v>
      </c>
      <c r="P51" s="128">
        <v>0</v>
      </c>
      <c r="Q51" s="128">
        <v>0</v>
      </c>
      <c r="R51" s="128">
        <v>0</v>
      </c>
      <c r="S51" s="220">
        <f t="shared" si="4"/>
        <v>0</v>
      </c>
      <c r="T51" s="128">
        <v>0</v>
      </c>
      <c r="U51" s="132">
        <v>0</v>
      </c>
      <c r="V51" s="133">
        <v>0</v>
      </c>
      <c r="W51" s="110" t="s">
        <v>169</v>
      </c>
      <c r="X51" s="111"/>
    </row>
    <row r="52" spans="1:26" s="40" customFormat="1" x14ac:dyDescent="0.25">
      <c r="A52" s="7"/>
      <c r="B52" s="8"/>
      <c r="C52" s="112"/>
      <c r="D52" s="113"/>
      <c r="E52" s="113"/>
      <c r="F52" s="113">
        <f t="shared" si="11"/>
        <v>0</v>
      </c>
      <c r="G52" s="107"/>
      <c r="H52" s="108" t="s">
        <v>169</v>
      </c>
      <c r="I52" s="108" t="s">
        <v>169</v>
      </c>
      <c r="J52" s="108" t="s">
        <v>169</v>
      </c>
      <c r="K52" s="108" t="s">
        <v>169</v>
      </c>
      <c r="L52" s="108" t="s">
        <v>169</v>
      </c>
      <c r="M52" s="108" t="s">
        <v>169</v>
      </c>
      <c r="N52" s="193">
        <v>0</v>
      </c>
      <c r="O52" s="193">
        <v>0</v>
      </c>
      <c r="P52" s="128">
        <v>0</v>
      </c>
      <c r="Q52" s="128">
        <v>0</v>
      </c>
      <c r="R52" s="128">
        <v>0</v>
      </c>
      <c r="S52" s="220">
        <f t="shared" si="4"/>
        <v>0</v>
      </c>
      <c r="T52" s="128">
        <v>0</v>
      </c>
      <c r="U52" s="132">
        <v>0</v>
      </c>
      <c r="V52" s="133">
        <v>0</v>
      </c>
      <c r="W52" s="110" t="s">
        <v>169</v>
      </c>
      <c r="X52" s="111"/>
    </row>
    <row r="53" spans="1:26" ht="21.75" thickBot="1" x14ac:dyDescent="0.3">
      <c r="C53" s="143" t="s">
        <v>74</v>
      </c>
      <c r="D53" s="144"/>
      <c r="E53" s="145"/>
      <c r="F53" s="145"/>
      <c r="G53" s="145"/>
      <c r="H53" s="145"/>
      <c r="I53" s="145"/>
      <c r="J53" s="145"/>
      <c r="K53" s="145"/>
      <c r="L53" s="145"/>
      <c r="M53" s="145"/>
      <c r="N53" s="195">
        <f t="shared" ref="N53:V53" si="12">SUM(N47:N52)</f>
        <v>0</v>
      </c>
      <c r="O53" s="195">
        <f t="shared" si="12"/>
        <v>0</v>
      </c>
      <c r="P53" s="146">
        <f t="shared" si="12"/>
        <v>0</v>
      </c>
      <c r="Q53" s="147">
        <f t="shared" si="12"/>
        <v>0</v>
      </c>
      <c r="R53" s="146">
        <f t="shared" si="12"/>
        <v>0</v>
      </c>
      <c r="S53" s="170">
        <f t="shared" si="4"/>
        <v>0</v>
      </c>
      <c r="T53" s="146">
        <f t="shared" si="12"/>
        <v>0</v>
      </c>
      <c r="U53" s="148">
        <f t="shared" si="12"/>
        <v>0</v>
      </c>
      <c r="V53" s="146">
        <f t="shared" si="12"/>
        <v>0</v>
      </c>
      <c r="W53" s="149" t="s">
        <v>169</v>
      </c>
      <c r="X53" s="150"/>
      <c r="Z53" s="25"/>
    </row>
    <row r="54" spans="1:26" s="156" customFormat="1" ht="21.75" thickBot="1" x14ac:dyDescent="0.3">
      <c r="B54" s="160" t="s">
        <v>75</v>
      </c>
      <c r="C54" s="167" t="s">
        <v>172</v>
      </c>
      <c r="D54" s="168"/>
      <c r="E54" s="168"/>
      <c r="F54" s="168"/>
      <c r="G54" s="169"/>
      <c r="H54" s="169"/>
      <c r="I54" s="169"/>
      <c r="J54" s="169"/>
      <c r="K54" s="169"/>
      <c r="L54" s="169"/>
      <c r="M54" s="169"/>
      <c r="N54" s="198">
        <f>N35+N44+N53</f>
        <v>0</v>
      </c>
      <c r="O54" s="198">
        <f>O35+O44+O53</f>
        <v>0</v>
      </c>
      <c r="P54" s="170">
        <f>P35+P44+P53</f>
        <v>0</v>
      </c>
      <c r="Q54" s="171">
        <f>Q35+Q44+Q53</f>
        <v>0</v>
      </c>
      <c r="R54" s="170">
        <f>R35+R44+R53</f>
        <v>0</v>
      </c>
      <c r="S54" s="170">
        <f t="shared" si="4"/>
        <v>0</v>
      </c>
      <c r="T54" s="170">
        <f>T35+T44+T53</f>
        <v>0</v>
      </c>
      <c r="U54" s="172"/>
      <c r="V54" s="173"/>
      <c r="W54" s="174"/>
      <c r="X54" s="35"/>
    </row>
    <row r="55" spans="1:26" s="156" customFormat="1" x14ac:dyDescent="0.25">
      <c r="B55" s="160"/>
      <c r="C55" s="161"/>
      <c r="D55" s="162"/>
      <c r="E55" s="162"/>
      <c r="F55" s="162"/>
      <c r="G55" s="163"/>
      <c r="H55" s="163"/>
      <c r="I55" s="163"/>
      <c r="J55" s="163"/>
      <c r="K55" s="158"/>
      <c r="L55" s="158"/>
      <c r="M55" s="166" t="s">
        <v>200</v>
      </c>
      <c r="N55" s="158"/>
      <c r="O55" s="158"/>
      <c r="P55" s="158"/>
      <c r="Q55" s="158"/>
      <c r="R55" s="158"/>
      <c r="S55" s="221"/>
      <c r="T55" s="158"/>
      <c r="U55" s="177"/>
      <c r="V55" s="158"/>
      <c r="W55" s="164"/>
      <c r="X55" s="165"/>
    </row>
    <row r="56" spans="1:26" x14ac:dyDescent="0.25">
      <c r="C56" s="154"/>
      <c r="D56" s="155"/>
      <c r="E56" s="156"/>
      <c r="F56" s="156"/>
      <c r="G56" s="156"/>
      <c r="H56" s="156"/>
      <c r="I56" s="156"/>
      <c r="J56" s="156"/>
      <c r="K56" s="125"/>
      <c r="L56" s="157"/>
      <c r="M56" s="158" t="s">
        <v>173</v>
      </c>
      <c r="N56" s="158">
        <f>SUMIF($E$10:$E$53,"Program",N$10:N$53)</f>
        <v>0</v>
      </c>
      <c r="O56" s="158">
        <f>SUMIF($E$10:$E$53,"Program",O$10:O$53)</f>
        <v>0</v>
      </c>
      <c r="P56" s="157">
        <f>SUMIF($E$10:$E$53,"Program",P$10:P$53)</f>
        <v>0</v>
      </c>
      <c r="Q56" s="157">
        <f>SUMIF($E$10:$E$53,"Program",Q$10:Q$53)</f>
        <v>0</v>
      </c>
      <c r="R56" s="157">
        <f>SUMIF($E$10:$E$53,"Program",R$10:R$53)</f>
        <v>0</v>
      </c>
      <c r="S56" s="222">
        <f t="shared" si="4"/>
        <v>0</v>
      </c>
      <c r="T56" s="157">
        <f>SUMIF($E$10:$E$53,"Program",T$10:T$53)</f>
        <v>0</v>
      </c>
      <c r="U56" s="178">
        <f>SUMIF($E$10:$E$53,"Program",U$10:U$53)</f>
        <v>0</v>
      </c>
      <c r="V56" s="157">
        <f>SUMIF($E$10:$E$53,"Program",V$10:V$53)</f>
        <v>0</v>
      </c>
      <c r="W56" s="108" t="s">
        <v>169</v>
      </c>
      <c r="X56" s="175"/>
    </row>
    <row r="57" spans="1:26" x14ac:dyDescent="0.25">
      <c r="C57" s="154"/>
      <c r="D57" s="155"/>
      <c r="E57" s="156"/>
      <c r="F57" s="156"/>
      <c r="G57" s="156"/>
      <c r="H57" s="156"/>
      <c r="I57" s="156"/>
      <c r="J57" s="156"/>
      <c r="K57" s="125"/>
      <c r="L57" s="157"/>
      <c r="M57" s="158" t="s">
        <v>174</v>
      </c>
      <c r="N57" s="158">
        <f>SUMIF($E$10:$E$53,"PES",N$10:N$53)+SUMIF($E$10:$E$53,"Corporate",N$10:N$53)+SUMIF($E$10:$E$53,"WoVG Capability",N$10:N$53)+SUMIF($E$10:$E$53,"Departmental Activities and Operations",N$10:N$53)</f>
        <v>0</v>
      </c>
      <c r="O57" s="158">
        <f>SUMIF($E$10:$E$53,"PES",O$10:O$53)+SUMIF($E$10:$E$53,"Corporate",O$10:O$53)+SUMIF($E$10:$E$53,"WoVG Capability",O$10:O$53)+SUMIF($E$10:$E$53,"Departmental Activities and Operations",O$10:O$53)</f>
        <v>0</v>
      </c>
      <c r="P57" s="157">
        <f>SUMIF($E$10:$E$53,"PES",P$10:P$53)+SUMIF($E$10:$E$53,"Corporate",P$10:P$53)+SUMIF($E$10:$E$53,"WoVG Capability",P$10:P$53)+SUMIF($E$10:$E$53,"Departmental Activities and Operations",P$10:P$53)</f>
        <v>0</v>
      </c>
      <c r="Q57" s="157">
        <f>SUMIF($E$10:$E$53,"PES",Q$10:Q$53)+SUMIF($E$10:$E$53,"Corporate",Q$10:Q$53)+SUMIF($E$10:$E$53,"WoVG Capability",Q$10:Q$53)+SUMIF($E$10:$E$53,"Departmental Activities and Operations",Q$10:Q$53)</f>
        <v>0</v>
      </c>
      <c r="R57" s="157">
        <f>SUMIF($E$10:$E$53,"PES",R$10:R$53)+SUMIF($E$10:$E$53,"Corporate",R$10:R$53)+SUMIF($E$10:$E$53,"WoVG Capability",R$10:R$53)+SUMIF($E$10:$E$53,"Departmental Activities and Operations",R$10:R$53)</f>
        <v>0</v>
      </c>
      <c r="S57" s="222">
        <f t="shared" si="4"/>
        <v>0</v>
      </c>
      <c r="T57" s="157">
        <f>SUMIF($E$10:$E$53,"PES",T$10:T$53)+SUMIF($E$10:$E$53,"Corporate",T$10:T$53)+SUMIF($E$10:$E$53,"WoVG Capability",T$10:T$53)+SUMIF($E$10:$E$53,"Departmental Activities and Operations",T$10:T$53)</f>
        <v>0</v>
      </c>
      <c r="U57" s="178">
        <f>SUMIF($E$10:$E$53,"PES",U$10:U$53)+SUMIF($E$10:$E$53,"Corporate",U$10:U$53)+SUMIF($E$10:$E$53,"WoVG Capability",U$10:U$53)+SUMIF($E$10:$E$53,"Departmental Activities and Operations",U$10:U$53)</f>
        <v>0</v>
      </c>
      <c r="V57" s="157">
        <f>SUMIF($E$10:$E$53,"PES",V$10:V$53)+SUMIF($E$10:$E$53,"Corporate",V$10:V$53)+SUMIF($E$10:$E$53,"WoVG Capability",V$10:V$53)+SUMIF($E$10:$E$53,"Departmental Activities and Operations",V$10:V$53)</f>
        <v>0</v>
      </c>
      <c r="W57" s="108" t="s">
        <v>169</v>
      </c>
      <c r="X57" s="175"/>
    </row>
    <row r="58" spans="1:26" ht="21.75" thickBot="1" x14ac:dyDescent="0.3">
      <c r="C58" s="154"/>
      <c r="D58" s="156"/>
      <c r="E58" s="156"/>
      <c r="F58" s="156"/>
      <c r="G58" s="156"/>
      <c r="H58" s="156"/>
      <c r="I58" s="156"/>
      <c r="J58" s="156"/>
      <c r="K58" s="125"/>
      <c r="L58" s="157"/>
      <c r="M58" s="158"/>
      <c r="N58" s="199">
        <f>SUM(N56:N57)</f>
        <v>0</v>
      </c>
      <c r="O58" s="199">
        <f t="shared" ref="O58:V58" si="13">SUM(O56:O57)</f>
        <v>0</v>
      </c>
      <c r="P58" s="159">
        <f t="shared" si="13"/>
        <v>0</v>
      </c>
      <c r="Q58" s="159">
        <f t="shared" si="13"/>
        <v>0</v>
      </c>
      <c r="R58" s="159">
        <f t="shared" si="13"/>
        <v>0</v>
      </c>
      <c r="S58" s="223">
        <f t="shared" si="4"/>
        <v>0</v>
      </c>
      <c r="T58" s="159">
        <f t="shared" si="13"/>
        <v>0</v>
      </c>
      <c r="U58" s="176">
        <f t="shared" si="13"/>
        <v>0</v>
      </c>
      <c r="V58" s="159">
        <f t="shared" si="13"/>
        <v>0</v>
      </c>
      <c r="W58" s="180" t="s">
        <v>169</v>
      </c>
      <c r="X58" s="175"/>
    </row>
    <row r="59" spans="1:26" ht="22.5" thickTop="1" thickBot="1" x14ac:dyDescent="0.3">
      <c r="C59" s="154"/>
      <c r="D59" s="156"/>
      <c r="E59" s="156"/>
      <c r="F59" s="156"/>
      <c r="G59" s="156"/>
      <c r="H59" s="156"/>
      <c r="I59" s="156"/>
      <c r="J59" s="156"/>
      <c r="K59" s="125"/>
      <c r="L59" s="157"/>
      <c r="M59" s="158" t="s">
        <v>175</v>
      </c>
      <c r="N59" s="158">
        <f>N58-N54</f>
        <v>0</v>
      </c>
      <c r="O59" s="158">
        <f t="shared" ref="O59:V59" si="14">O58-O54</f>
        <v>0</v>
      </c>
      <c r="P59" s="157">
        <f>P58-P54</f>
        <v>0</v>
      </c>
      <c r="Q59" s="157">
        <f t="shared" si="14"/>
        <v>0</v>
      </c>
      <c r="R59" s="157">
        <f t="shared" si="14"/>
        <v>0</v>
      </c>
      <c r="S59" s="222">
        <f t="shared" si="4"/>
        <v>0</v>
      </c>
      <c r="T59" s="157">
        <f t="shared" si="14"/>
        <v>0</v>
      </c>
      <c r="U59" s="179">
        <f t="shared" si="14"/>
        <v>0</v>
      </c>
      <c r="V59" s="157">
        <f t="shared" si="14"/>
        <v>0</v>
      </c>
      <c r="W59" s="108" t="s">
        <v>169</v>
      </c>
      <c r="X59" s="175"/>
    </row>
    <row r="60" spans="1:26" ht="21.75" thickBot="1" x14ac:dyDescent="0.3">
      <c r="B60" s="12" t="s">
        <v>76</v>
      </c>
      <c r="C60" s="27" t="s">
        <v>77</v>
      </c>
      <c r="D60" s="28" t="s">
        <v>38</v>
      </c>
      <c r="E60" s="86" t="s">
        <v>39</v>
      </c>
      <c r="F60" s="86" t="s">
        <v>40</v>
      </c>
      <c r="G60" s="28"/>
      <c r="H60" s="41"/>
      <c r="I60" s="41"/>
      <c r="J60" s="16"/>
      <c r="K60" s="16"/>
      <c r="L60" s="16"/>
      <c r="M60" s="16"/>
      <c r="N60" s="200"/>
      <c r="O60" s="200"/>
      <c r="P60" s="42"/>
      <c r="Q60" s="42"/>
      <c r="R60" s="42"/>
      <c r="S60" s="42"/>
      <c r="T60" s="42"/>
      <c r="U60" s="43"/>
      <c r="V60" s="42"/>
      <c r="W60" s="44"/>
      <c r="X60" s="33"/>
    </row>
    <row r="61" spans="1:26" x14ac:dyDescent="0.25">
      <c r="C61" s="382" t="s">
        <v>19</v>
      </c>
      <c r="D61" s="383"/>
      <c r="E61" s="383"/>
      <c r="F61" s="383"/>
      <c r="M61" s="36"/>
      <c r="N61" s="201"/>
      <c r="O61" s="201"/>
      <c r="P61" s="45"/>
      <c r="Q61" s="45"/>
      <c r="R61" s="45"/>
      <c r="S61" s="227"/>
      <c r="T61" s="45"/>
      <c r="U61" s="46"/>
      <c r="V61" s="45"/>
      <c r="W61" s="47"/>
      <c r="X61" s="48"/>
    </row>
    <row r="62" spans="1:26" x14ac:dyDescent="0.25">
      <c r="C62" s="13" t="s">
        <v>78</v>
      </c>
      <c r="D62" s="6"/>
      <c r="E62" s="6"/>
      <c r="F62" s="6"/>
      <c r="N62" s="202" t="s">
        <v>176</v>
      </c>
      <c r="O62" s="201"/>
      <c r="P62" s="45"/>
      <c r="Q62" s="45"/>
      <c r="R62" s="45"/>
      <c r="S62" s="227"/>
      <c r="T62" s="45"/>
      <c r="U62" s="46"/>
      <c r="V62" s="45"/>
      <c r="W62" s="47"/>
      <c r="X62" s="48"/>
    </row>
    <row r="63" spans="1:26" s="39" customFormat="1" x14ac:dyDescent="0.25">
      <c r="A63" s="7"/>
      <c r="B63" s="8"/>
      <c r="C63" s="151" t="s">
        <v>79</v>
      </c>
      <c r="D63" s="113"/>
      <c r="E63" s="113"/>
      <c r="F63" s="113"/>
      <c r="G63" s="107"/>
      <c r="H63" s="108" t="s">
        <v>169</v>
      </c>
      <c r="I63" s="108" t="s">
        <v>169</v>
      </c>
      <c r="J63" s="108" t="s">
        <v>169</v>
      </c>
      <c r="K63" s="108" t="s">
        <v>169</v>
      </c>
      <c r="L63" s="108" t="s">
        <v>169</v>
      </c>
      <c r="M63" s="108" t="s">
        <v>169</v>
      </c>
      <c r="N63" s="193">
        <v>0</v>
      </c>
      <c r="O63" s="193">
        <v>0</v>
      </c>
      <c r="P63" s="193">
        <v>0</v>
      </c>
      <c r="Q63" s="193">
        <v>0</v>
      </c>
      <c r="R63" s="193">
        <v>0</v>
      </c>
      <c r="S63" s="220">
        <f t="shared" si="4"/>
        <v>0</v>
      </c>
      <c r="T63" s="128">
        <v>0</v>
      </c>
      <c r="U63" s="132">
        <v>0</v>
      </c>
      <c r="V63" s="133">
        <v>0</v>
      </c>
      <c r="W63" s="110" t="s">
        <v>169</v>
      </c>
      <c r="X63" s="152"/>
    </row>
    <row r="64" spans="1:26" s="39" customFormat="1" x14ac:dyDescent="0.25">
      <c r="A64" s="7"/>
      <c r="B64" s="8"/>
      <c r="C64" s="151"/>
      <c r="D64" s="113"/>
      <c r="E64" s="113"/>
      <c r="F64" s="113"/>
      <c r="G64" s="107"/>
      <c r="H64" s="108" t="s">
        <v>169</v>
      </c>
      <c r="I64" s="108" t="s">
        <v>169</v>
      </c>
      <c r="J64" s="108" t="s">
        <v>169</v>
      </c>
      <c r="K64" s="108" t="s">
        <v>169</v>
      </c>
      <c r="L64" s="108" t="s">
        <v>169</v>
      </c>
      <c r="M64" s="108" t="s">
        <v>169</v>
      </c>
      <c r="N64" s="193">
        <v>0</v>
      </c>
      <c r="O64" s="193">
        <v>0</v>
      </c>
      <c r="P64" s="128">
        <v>0</v>
      </c>
      <c r="Q64" s="128">
        <v>0</v>
      </c>
      <c r="R64" s="128">
        <v>0</v>
      </c>
      <c r="S64" s="220">
        <f t="shared" si="4"/>
        <v>0</v>
      </c>
      <c r="T64" s="128">
        <v>0</v>
      </c>
      <c r="U64" s="132">
        <v>0</v>
      </c>
      <c r="V64" s="133">
        <v>0</v>
      </c>
      <c r="W64" s="110" t="s">
        <v>169</v>
      </c>
      <c r="X64" s="152"/>
    </row>
    <row r="65" spans="1:26" s="39" customFormat="1" x14ac:dyDescent="0.25">
      <c r="A65" s="7"/>
      <c r="B65" s="8"/>
      <c r="C65" s="151"/>
      <c r="D65" s="113"/>
      <c r="E65" s="113"/>
      <c r="F65" s="113"/>
      <c r="G65" s="107"/>
      <c r="H65" s="108" t="s">
        <v>169</v>
      </c>
      <c r="I65" s="108" t="s">
        <v>169</v>
      </c>
      <c r="J65" s="108" t="s">
        <v>169</v>
      </c>
      <c r="K65" s="108" t="s">
        <v>169</v>
      </c>
      <c r="L65" s="108" t="s">
        <v>169</v>
      </c>
      <c r="M65" s="108" t="s">
        <v>169</v>
      </c>
      <c r="N65" s="193">
        <v>0</v>
      </c>
      <c r="O65" s="193">
        <v>0</v>
      </c>
      <c r="P65" s="128">
        <v>0</v>
      </c>
      <c r="Q65" s="128">
        <v>0</v>
      </c>
      <c r="R65" s="128">
        <v>0</v>
      </c>
      <c r="S65" s="220">
        <f t="shared" si="4"/>
        <v>0</v>
      </c>
      <c r="T65" s="128">
        <v>0</v>
      </c>
      <c r="U65" s="132">
        <v>0</v>
      </c>
      <c r="V65" s="133">
        <v>0</v>
      </c>
      <c r="W65" s="110" t="s">
        <v>169</v>
      </c>
      <c r="X65" s="152"/>
    </row>
    <row r="66" spans="1:26" s="39" customFormat="1" x14ac:dyDescent="0.25">
      <c r="A66" s="7"/>
      <c r="B66" s="8"/>
      <c r="C66" s="151"/>
      <c r="D66" s="113"/>
      <c r="E66" s="113"/>
      <c r="F66" s="113"/>
      <c r="G66" s="107"/>
      <c r="H66" s="108" t="s">
        <v>169</v>
      </c>
      <c r="I66" s="108" t="s">
        <v>169</v>
      </c>
      <c r="J66" s="108" t="s">
        <v>169</v>
      </c>
      <c r="K66" s="108" t="s">
        <v>169</v>
      </c>
      <c r="L66" s="108" t="s">
        <v>169</v>
      </c>
      <c r="M66" s="108" t="s">
        <v>169</v>
      </c>
      <c r="N66" s="193">
        <v>0</v>
      </c>
      <c r="O66" s="193">
        <v>0</v>
      </c>
      <c r="P66" s="128">
        <v>0</v>
      </c>
      <c r="Q66" s="128">
        <v>0</v>
      </c>
      <c r="R66" s="128">
        <v>0</v>
      </c>
      <c r="S66" s="220">
        <f t="shared" si="4"/>
        <v>0</v>
      </c>
      <c r="T66" s="128">
        <v>0</v>
      </c>
      <c r="U66" s="132">
        <v>0</v>
      </c>
      <c r="V66" s="133">
        <v>0</v>
      </c>
      <c r="W66" s="110"/>
      <c r="X66" s="152"/>
    </row>
    <row r="67" spans="1:26" ht="21.75" thickBot="1" x14ac:dyDescent="0.3">
      <c r="C67" s="143" t="s">
        <v>80</v>
      </c>
      <c r="D67" s="144"/>
      <c r="E67" s="145"/>
      <c r="F67" s="145"/>
      <c r="G67" s="145"/>
      <c r="H67" s="145"/>
      <c r="I67" s="145"/>
      <c r="J67" s="145"/>
      <c r="K67" s="145"/>
      <c r="L67" s="145"/>
      <c r="M67" s="145"/>
      <c r="N67" s="195">
        <f>SUM(N62:N66)</f>
        <v>0</v>
      </c>
      <c r="O67" s="195">
        <f t="shared" ref="O67:T67" si="15">SUM(O62:O66)</f>
        <v>0</v>
      </c>
      <c r="P67" s="146">
        <f t="shared" si="15"/>
        <v>0</v>
      </c>
      <c r="Q67" s="147">
        <f t="shared" si="15"/>
        <v>0</v>
      </c>
      <c r="R67" s="146">
        <f t="shared" si="15"/>
        <v>0</v>
      </c>
      <c r="S67" s="170">
        <f t="shared" si="4"/>
        <v>0</v>
      </c>
      <c r="T67" s="146">
        <f t="shared" si="15"/>
        <v>0</v>
      </c>
      <c r="U67" s="148">
        <f>SUM(U63:U66)</f>
        <v>0</v>
      </c>
      <c r="V67" s="146">
        <f>SUM(V63:V66)</f>
        <v>0</v>
      </c>
      <c r="W67" s="149" t="s">
        <v>169</v>
      </c>
      <c r="X67" s="150"/>
      <c r="Z67" s="25"/>
    </row>
    <row r="68" spans="1:26" x14ac:dyDescent="0.25">
      <c r="C68" s="382" t="s">
        <v>20</v>
      </c>
      <c r="D68" s="383"/>
      <c r="E68" s="383"/>
      <c r="M68" s="19"/>
      <c r="N68" s="203"/>
      <c r="O68" s="203"/>
      <c r="P68" s="37"/>
      <c r="Q68" s="37"/>
      <c r="R68" s="37"/>
      <c r="S68" s="224"/>
      <c r="T68" s="37"/>
      <c r="U68" s="37"/>
      <c r="V68" s="37"/>
      <c r="W68" s="78"/>
      <c r="X68" s="76"/>
    </row>
    <row r="69" spans="1:26" x14ac:dyDescent="0.25">
      <c r="C69" s="13" t="s">
        <v>81</v>
      </c>
      <c r="M69" s="19"/>
      <c r="N69" s="203"/>
      <c r="O69" s="203"/>
      <c r="P69" s="37"/>
      <c r="Q69" s="37"/>
      <c r="R69" s="37"/>
      <c r="S69" s="224"/>
      <c r="T69" s="37"/>
      <c r="U69" s="37"/>
      <c r="V69" s="37"/>
      <c r="W69" s="78"/>
      <c r="X69" s="76"/>
    </row>
    <row r="70" spans="1:26" x14ac:dyDescent="0.25">
      <c r="C70" s="151"/>
      <c r="D70" s="113"/>
      <c r="E70" s="113"/>
      <c r="F70" s="113"/>
      <c r="G70" s="107"/>
      <c r="H70" s="108" t="s">
        <v>169</v>
      </c>
      <c r="I70" s="108" t="s">
        <v>169</v>
      </c>
      <c r="J70" s="108" t="s">
        <v>169</v>
      </c>
      <c r="K70" s="108" t="s">
        <v>169</v>
      </c>
      <c r="L70" s="108" t="s">
        <v>169</v>
      </c>
      <c r="M70" s="108" t="s">
        <v>169</v>
      </c>
      <c r="N70" s="193">
        <v>0</v>
      </c>
      <c r="O70" s="193">
        <v>0</v>
      </c>
      <c r="P70" s="128">
        <v>0</v>
      </c>
      <c r="Q70" s="128">
        <v>0</v>
      </c>
      <c r="R70" s="128">
        <v>0</v>
      </c>
      <c r="S70" s="220">
        <f t="shared" si="4"/>
        <v>0</v>
      </c>
      <c r="T70" s="128">
        <v>0</v>
      </c>
      <c r="U70" s="132">
        <v>0</v>
      </c>
      <c r="V70" s="133">
        <v>0</v>
      </c>
      <c r="W70" s="110" t="s">
        <v>169</v>
      </c>
      <c r="X70" s="152"/>
    </row>
    <row r="71" spans="1:26" x14ac:dyDescent="0.25">
      <c r="C71" s="151"/>
      <c r="D71" s="113"/>
      <c r="E71" s="113"/>
      <c r="F71" s="113"/>
      <c r="G71" s="107"/>
      <c r="H71" s="108" t="s">
        <v>169</v>
      </c>
      <c r="I71" s="108" t="s">
        <v>169</v>
      </c>
      <c r="J71" s="108" t="s">
        <v>169</v>
      </c>
      <c r="K71" s="108" t="s">
        <v>169</v>
      </c>
      <c r="L71" s="108" t="s">
        <v>169</v>
      </c>
      <c r="M71" s="108" t="s">
        <v>169</v>
      </c>
      <c r="N71" s="193">
        <v>0</v>
      </c>
      <c r="O71" s="193">
        <v>0</v>
      </c>
      <c r="P71" s="128">
        <v>0</v>
      </c>
      <c r="Q71" s="128">
        <v>0</v>
      </c>
      <c r="R71" s="128">
        <v>0</v>
      </c>
      <c r="S71" s="220">
        <f t="shared" si="4"/>
        <v>0</v>
      </c>
      <c r="T71" s="128">
        <v>0</v>
      </c>
      <c r="U71" s="132">
        <v>0</v>
      </c>
      <c r="V71" s="133">
        <v>0</v>
      </c>
      <c r="W71" s="110" t="s">
        <v>169</v>
      </c>
      <c r="X71" s="152"/>
    </row>
    <row r="72" spans="1:26" x14ac:dyDescent="0.25">
      <c r="C72" s="151"/>
      <c r="D72" s="113"/>
      <c r="E72" s="113"/>
      <c r="F72" s="113"/>
      <c r="G72" s="107"/>
      <c r="H72" s="108" t="s">
        <v>169</v>
      </c>
      <c r="I72" s="108" t="s">
        <v>169</v>
      </c>
      <c r="J72" s="108" t="s">
        <v>169</v>
      </c>
      <c r="K72" s="108" t="s">
        <v>169</v>
      </c>
      <c r="L72" s="108" t="s">
        <v>169</v>
      </c>
      <c r="M72" s="108" t="s">
        <v>169</v>
      </c>
      <c r="N72" s="193">
        <v>0</v>
      </c>
      <c r="O72" s="193">
        <v>0</v>
      </c>
      <c r="P72" s="128">
        <v>0</v>
      </c>
      <c r="Q72" s="128">
        <v>0</v>
      </c>
      <c r="R72" s="128">
        <v>0</v>
      </c>
      <c r="S72" s="220">
        <f t="shared" si="4"/>
        <v>0</v>
      </c>
      <c r="T72" s="128">
        <v>0</v>
      </c>
      <c r="U72" s="132">
        <v>0</v>
      </c>
      <c r="V72" s="133">
        <v>0</v>
      </c>
      <c r="W72" s="110" t="s">
        <v>169</v>
      </c>
      <c r="X72" s="152"/>
    </row>
    <row r="73" spans="1:26" x14ac:dyDescent="0.25">
      <c r="C73" s="151"/>
      <c r="D73" s="113"/>
      <c r="E73" s="113"/>
      <c r="F73" s="113"/>
      <c r="G73" s="107"/>
      <c r="H73" s="108" t="s">
        <v>169</v>
      </c>
      <c r="I73" s="108" t="s">
        <v>169</v>
      </c>
      <c r="J73" s="108" t="s">
        <v>169</v>
      </c>
      <c r="K73" s="108" t="s">
        <v>169</v>
      </c>
      <c r="L73" s="108" t="s">
        <v>169</v>
      </c>
      <c r="M73" s="108" t="s">
        <v>169</v>
      </c>
      <c r="N73" s="193">
        <v>0</v>
      </c>
      <c r="O73" s="193">
        <v>0</v>
      </c>
      <c r="P73" s="193">
        <v>0</v>
      </c>
      <c r="Q73" s="193">
        <v>0</v>
      </c>
      <c r="R73" s="193">
        <v>0</v>
      </c>
      <c r="S73" s="220">
        <f t="shared" si="4"/>
        <v>0</v>
      </c>
      <c r="T73" s="128">
        <v>0</v>
      </c>
      <c r="U73" s="132">
        <v>0</v>
      </c>
      <c r="V73" s="133">
        <v>0</v>
      </c>
      <c r="W73" s="110"/>
      <c r="X73" s="152"/>
    </row>
    <row r="74" spans="1:26" ht="21.75" thickBot="1" x14ac:dyDescent="0.3">
      <c r="C74" s="143" t="s">
        <v>82</v>
      </c>
      <c r="D74" s="144"/>
      <c r="E74" s="145"/>
      <c r="F74" s="145"/>
      <c r="G74" s="145"/>
      <c r="H74" s="145"/>
      <c r="I74" s="145"/>
      <c r="J74" s="145"/>
      <c r="K74" s="145"/>
      <c r="L74" s="145"/>
      <c r="M74" s="145"/>
      <c r="N74" s="195">
        <f>SUM(N69:N73)</f>
        <v>0</v>
      </c>
      <c r="O74" s="195">
        <f t="shared" ref="O74:T74" si="16">SUM(O69:O73)</f>
        <v>0</v>
      </c>
      <c r="P74" s="146">
        <f t="shared" si="16"/>
        <v>0</v>
      </c>
      <c r="Q74" s="147">
        <f t="shared" si="16"/>
        <v>0</v>
      </c>
      <c r="R74" s="146">
        <f t="shared" si="16"/>
        <v>0</v>
      </c>
      <c r="S74" s="170">
        <f t="shared" si="4"/>
        <v>0</v>
      </c>
      <c r="T74" s="146">
        <f t="shared" si="16"/>
        <v>0</v>
      </c>
      <c r="U74" s="148">
        <f>SUM(U70:U73)</f>
        <v>0</v>
      </c>
      <c r="V74" s="146">
        <f>SUM(V70:V73)</f>
        <v>0</v>
      </c>
      <c r="W74" s="149" t="s">
        <v>169</v>
      </c>
      <c r="X74" s="150"/>
      <c r="Z74" s="25"/>
    </row>
    <row r="75" spans="1:26" s="156" customFormat="1" ht="21.75" thickBot="1" x14ac:dyDescent="0.3">
      <c r="B75" s="160" t="s">
        <v>83</v>
      </c>
      <c r="C75" s="167" t="s">
        <v>22</v>
      </c>
      <c r="D75" s="168"/>
      <c r="E75" s="168"/>
      <c r="F75" s="168"/>
      <c r="G75" s="169"/>
      <c r="H75" s="169"/>
      <c r="I75" s="169"/>
      <c r="J75" s="169"/>
      <c r="K75" s="169"/>
      <c r="L75" s="169"/>
      <c r="M75" s="169"/>
      <c r="N75" s="198">
        <f t="shared" ref="N75:V75" si="17">N54-N67-N74</f>
        <v>0</v>
      </c>
      <c r="O75" s="198">
        <f>O54-O67-O74</f>
        <v>0</v>
      </c>
      <c r="P75" s="170">
        <f t="shared" si="17"/>
        <v>0</v>
      </c>
      <c r="Q75" s="171">
        <f t="shared" si="17"/>
        <v>0</v>
      </c>
      <c r="R75" s="170">
        <f t="shared" si="17"/>
        <v>0</v>
      </c>
      <c r="S75" s="170">
        <f t="shared" ref="S75" si="18">SUM(N75:R75)</f>
        <v>0</v>
      </c>
      <c r="T75" s="170">
        <f t="shared" si="17"/>
        <v>0</v>
      </c>
      <c r="U75" s="170">
        <f t="shared" si="17"/>
        <v>0</v>
      </c>
      <c r="V75" s="170">
        <f t="shared" si="17"/>
        <v>0</v>
      </c>
      <c r="W75" s="9"/>
      <c r="X75" s="35"/>
    </row>
    <row r="76" spans="1:26" x14ac:dyDescent="0.25">
      <c r="C76" s="154"/>
      <c r="N76" s="184"/>
      <c r="W76" s="9"/>
      <c r="X76" s="35"/>
    </row>
    <row r="77" spans="1:26" ht="29.25" thickBot="1" x14ac:dyDescent="0.3">
      <c r="C77" s="102" t="s">
        <v>177</v>
      </c>
      <c r="D77" s="103"/>
      <c r="E77" s="103"/>
      <c r="F77" s="103"/>
      <c r="G77" s="104"/>
      <c r="H77" s="104"/>
      <c r="I77" s="104"/>
      <c r="J77" s="104"/>
      <c r="K77" s="104"/>
      <c r="L77" s="104"/>
      <c r="M77" s="104"/>
      <c r="N77" s="185"/>
      <c r="O77" s="186"/>
      <c r="P77" s="104"/>
      <c r="Q77" s="104"/>
      <c r="R77" s="104"/>
      <c r="S77" s="217"/>
      <c r="T77" s="104"/>
      <c r="U77" s="104"/>
      <c r="V77" s="104"/>
      <c r="W77" s="104"/>
      <c r="X77" s="104"/>
    </row>
    <row r="78" spans="1:26" ht="42.75" thickBot="1" x14ac:dyDescent="0.3">
      <c r="B78" s="12" t="s">
        <v>84</v>
      </c>
      <c r="C78" s="14" t="s">
        <v>180</v>
      </c>
      <c r="D78" s="86" t="s">
        <v>38</v>
      </c>
      <c r="E78" s="86" t="s">
        <v>39</v>
      </c>
      <c r="F78" s="86" t="s">
        <v>40</v>
      </c>
      <c r="G78" s="82" t="s">
        <v>41</v>
      </c>
      <c r="H78" s="15" t="s">
        <v>42</v>
      </c>
      <c r="I78" s="82" t="s">
        <v>43</v>
      </c>
      <c r="J78" s="82" t="s">
        <v>44</v>
      </c>
      <c r="K78" s="15" t="s">
        <v>45</v>
      </c>
      <c r="L78" s="82" t="s">
        <v>46</v>
      </c>
      <c r="M78" s="82" t="s">
        <v>161</v>
      </c>
      <c r="N78" s="188" t="s">
        <v>2</v>
      </c>
      <c r="O78" s="188" t="s">
        <v>31</v>
      </c>
      <c r="P78" s="82" t="s">
        <v>4</v>
      </c>
      <c r="Q78" s="82" t="s">
        <v>5</v>
      </c>
      <c r="R78" s="82" t="s">
        <v>6</v>
      </c>
      <c r="S78" s="216" t="s">
        <v>7</v>
      </c>
      <c r="T78" s="82" t="s">
        <v>8</v>
      </c>
      <c r="U78" s="82" t="s">
        <v>32</v>
      </c>
      <c r="V78" s="82" t="s">
        <v>33</v>
      </c>
      <c r="W78" s="82" t="s">
        <v>34</v>
      </c>
      <c r="X78" s="82" t="s">
        <v>35</v>
      </c>
    </row>
    <row r="79" spans="1:26" x14ac:dyDescent="0.25">
      <c r="B79" s="12"/>
      <c r="C79" s="14" t="s">
        <v>179</v>
      </c>
      <c r="D79" s="86"/>
      <c r="E79" s="86"/>
      <c r="F79" s="86"/>
      <c r="G79" s="82"/>
      <c r="H79" s="15"/>
      <c r="I79" s="82"/>
      <c r="J79" s="82"/>
      <c r="K79" s="15"/>
      <c r="L79" s="82"/>
      <c r="M79" s="82"/>
      <c r="N79" s="188"/>
      <c r="O79" s="188"/>
      <c r="P79" s="82"/>
      <c r="Q79" s="82"/>
      <c r="R79" s="82"/>
      <c r="S79" s="82"/>
      <c r="T79" s="82"/>
      <c r="U79" s="82"/>
      <c r="V79" s="82"/>
      <c r="W79" s="82"/>
      <c r="X79" s="82"/>
    </row>
    <row r="80" spans="1:26" x14ac:dyDescent="0.25">
      <c r="B80" s="72"/>
      <c r="C80" s="151"/>
      <c r="D80" s="113"/>
      <c r="E80" s="108" t="s">
        <v>169</v>
      </c>
      <c r="F80" s="108" t="s">
        <v>169</v>
      </c>
      <c r="G80" s="108" t="s">
        <v>169</v>
      </c>
      <c r="H80" s="108" t="s">
        <v>169</v>
      </c>
      <c r="I80" s="108" t="s">
        <v>169</v>
      </c>
      <c r="J80" s="108" t="s">
        <v>169</v>
      </c>
      <c r="K80" s="108" t="s">
        <v>169</v>
      </c>
      <c r="L80" s="108" t="s">
        <v>169</v>
      </c>
      <c r="M80" s="108" t="s">
        <v>169</v>
      </c>
      <c r="N80" s="193">
        <v>0</v>
      </c>
      <c r="O80" s="193">
        <v>0</v>
      </c>
      <c r="P80" s="128">
        <v>0</v>
      </c>
      <c r="Q80" s="128">
        <v>0</v>
      </c>
      <c r="R80" s="128">
        <v>0</v>
      </c>
      <c r="S80" s="215">
        <f t="shared" ref="S80:S99" si="19">SUM(N80:R80)</f>
        <v>0</v>
      </c>
      <c r="T80" s="193" t="s">
        <v>169</v>
      </c>
      <c r="U80" s="132">
        <v>0</v>
      </c>
      <c r="V80" s="133">
        <v>0</v>
      </c>
      <c r="W80" s="133">
        <v>0</v>
      </c>
      <c r="X80" s="152"/>
    </row>
    <row r="81" spans="1:26" x14ac:dyDescent="0.25">
      <c r="B81" s="73"/>
      <c r="C81" s="151"/>
      <c r="D81" s="113"/>
      <c r="E81" s="108" t="s">
        <v>169</v>
      </c>
      <c r="F81" s="108" t="s">
        <v>169</v>
      </c>
      <c r="G81" s="108" t="s">
        <v>169</v>
      </c>
      <c r="H81" s="108" t="s">
        <v>169</v>
      </c>
      <c r="I81" s="108" t="s">
        <v>169</v>
      </c>
      <c r="J81" s="108" t="s">
        <v>169</v>
      </c>
      <c r="K81" s="108" t="s">
        <v>169</v>
      </c>
      <c r="L81" s="108" t="s">
        <v>169</v>
      </c>
      <c r="M81" s="108" t="s">
        <v>169</v>
      </c>
      <c r="N81" s="193">
        <v>0</v>
      </c>
      <c r="O81" s="193">
        <v>0</v>
      </c>
      <c r="P81" s="128">
        <v>0</v>
      </c>
      <c r="Q81" s="128">
        <v>0</v>
      </c>
      <c r="R81" s="128">
        <v>0</v>
      </c>
      <c r="S81" s="215">
        <f t="shared" si="19"/>
        <v>0</v>
      </c>
      <c r="T81" s="193" t="s">
        <v>169</v>
      </c>
      <c r="U81" s="132">
        <v>0</v>
      </c>
      <c r="V81" s="133">
        <v>0</v>
      </c>
      <c r="W81" s="133">
        <v>0</v>
      </c>
      <c r="X81" s="152"/>
    </row>
    <row r="82" spans="1:26" x14ac:dyDescent="0.25">
      <c r="B82" s="73"/>
      <c r="C82" s="151"/>
      <c r="D82" s="113"/>
      <c r="E82" s="108" t="s">
        <v>169</v>
      </c>
      <c r="F82" s="108" t="s">
        <v>169</v>
      </c>
      <c r="G82" s="108" t="s">
        <v>169</v>
      </c>
      <c r="H82" s="108" t="s">
        <v>169</v>
      </c>
      <c r="I82" s="108" t="s">
        <v>169</v>
      </c>
      <c r="J82" s="108" t="s">
        <v>169</v>
      </c>
      <c r="K82" s="108" t="s">
        <v>169</v>
      </c>
      <c r="L82" s="108" t="s">
        <v>169</v>
      </c>
      <c r="M82" s="108" t="s">
        <v>169</v>
      </c>
      <c r="N82" s="193">
        <v>0</v>
      </c>
      <c r="O82" s="193">
        <v>0</v>
      </c>
      <c r="P82" s="128">
        <v>0</v>
      </c>
      <c r="Q82" s="128">
        <v>0</v>
      </c>
      <c r="R82" s="128">
        <v>0</v>
      </c>
      <c r="S82" s="215">
        <f t="shared" si="19"/>
        <v>0</v>
      </c>
      <c r="T82" s="193" t="s">
        <v>169</v>
      </c>
      <c r="U82" s="132">
        <v>0</v>
      </c>
      <c r="V82" s="133">
        <v>0</v>
      </c>
      <c r="W82" s="133">
        <v>0</v>
      </c>
      <c r="X82" s="152"/>
    </row>
    <row r="83" spans="1:26" ht="21.75" thickBot="1" x14ac:dyDescent="0.3">
      <c r="C83" s="143" t="s">
        <v>181</v>
      </c>
      <c r="D83" s="144"/>
      <c r="E83" s="145"/>
      <c r="F83" s="145"/>
      <c r="G83" s="145"/>
      <c r="H83" s="145"/>
      <c r="I83" s="145"/>
      <c r="J83" s="145"/>
      <c r="K83" s="145"/>
      <c r="L83" s="145"/>
      <c r="M83" s="145"/>
      <c r="N83" s="195">
        <f>SUM(N80:N82)</f>
        <v>0</v>
      </c>
      <c r="O83" s="195">
        <f t="shared" ref="O83:W83" si="20">SUM(O80:O82)</f>
        <v>0</v>
      </c>
      <c r="P83" s="195">
        <f t="shared" si="20"/>
        <v>0</v>
      </c>
      <c r="Q83" s="195">
        <f t="shared" si="20"/>
        <v>0</v>
      </c>
      <c r="R83" s="195">
        <f t="shared" si="20"/>
        <v>0</v>
      </c>
      <c r="S83" s="198">
        <f t="shared" si="19"/>
        <v>0</v>
      </c>
      <c r="T83" s="195">
        <f t="shared" si="20"/>
        <v>0</v>
      </c>
      <c r="U83" s="205">
        <f t="shared" si="20"/>
        <v>0</v>
      </c>
      <c r="V83" s="195">
        <f t="shared" si="20"/>
        <v>0</v>
      </c>
      <c r="W83" s="195">
        <f t="shared" si="20"/>
        <v>0</v>
      </c>
      <c r="X83" s="150"/>
      <c r="Z83" s="25"/>
    </row>
    <row r="84" spans="1:26" x14ac:dyDescent="0.25">
      <c r="A84" s="63"/>
      <c r="C84" s="71" t="s">
        <v>85</v>
      </c>
      <c r="D84" s="88"/>
      <c r="E84" s="88"/>
      <c r="F84" s="88"/>
      <c r="G84" s="18"/>
      <c r="H84" s="10"/>
      <c r="I84" s="19"/>
      <c r="J84" s="19"/>
      <c r="K84" s="19"/>
      <c r="L84" s="19"/>
      <c r="M84" s="19"/>
      <c r="N84" s="194"/>
      <c r="O84" s="194"/>
      <c r="P84" s="130"/>
      <c r="Q84" s="130"/>
      <c r="R84" s="130"/>
      <c r="S84" s="215">
        <f t="shared" si="19"/>
        <v>0</v>
      </c>
      <c r="T84" s="129"/>
      <c r="U84" s="130"/>
      <c r="V84" s="137"/>
      <c r="W84" s="141"/>
      <c r="X84" s="77"/>
    </row>
    <row r="85" spans="1:26" x14ac:dyDescent="0.25">
      <c r="B85" s="72"/>
      <c r="C85" s="151"/>
      <c r="D85" s="113"/>
      <c r="E85" s="108" t="s">
        <v>169</v>
      </c>
      <c r="F85" s="108" t="s">
        <v>169</v>
      </c>
      <c r="G85" s="108" t="s">
        <v>169</v>
      </c>
      <c r="H85" s="108" t="s">
        <v>169</v>
      </c>
      <c r="I85" s="108" t="s">
        <v>169</v>
      </c>
      <c r="J85" s="108" t="s">
        <v>169</v>
      </c>
      <c r="K85" s="108" t="s">
        <v>169</v>
      </c>
      <c r="L85" s="108" t="s">
        <v>169</v>
      </c>
      <c r="M85" s="108" t="s">
        <v>169</v>
      </c>
      <c r="N85" s="193">
        <v>0</v>
      </c>
      <c r="O85" s="193">
        <v>0</v>
      </c>
      <c r="P85" s="128">
        <v>0</v>
      </c>
      <c r="Q85" s="128">
        <v>0</v>
      </c>
      <c r="R85" s="128">
        <v>0</v>
      </c>
      <c r="S85" s="215">
        <f t="shared" si="19"/>
        <v>0</v>
      </c>
      <c r="T85" s="193" t="s">
        <v>169</v>
      </c>
      <c r="U85" s="132">
        <v>0</v>
      </c>
      <c r="V85" s="133">
        <v>0</v>
      </c>
      <c r="W85" s="133">
        <v>0</v>
      </c>
      <c r="X85" s="152"/>
    </row>
    <row r="86" spans="1:26" x14ac:dyDescent="0.25">
      <c r="B86" s="73"/>
      <c r="C86" s="151"/>
      <c r="D86" s="113"/>
      <c r="E86" s="108" t="s">
        <v>169</v>
      </c>
      <c r="F86" s="108" t="s">
        <v>169</v>
      </c>
      <c r="G86" s="108" t="s">
        <v>169</v>
      </c>
      <c r="H86" s="108" t="s">
        <v>169</v>
      </c>
      <c r="I86" s="108" t="s">
        <v>169</v>
      </c>
      <c r="J86" s="108" t="s">
        <v>169</v>
      </c>
      <c r="K86" s="108" t="s">
        <v>169</v>
      </c>
      <c r="L86" s="108" t="s">
        <v>169</v>
      </c>
      <c r="M86" s="108" t="s">
        <v>169</v>
      </c>
      <c r="N86" s="193">
        <v>0</v>
      </c>
      <c r="O86" s="193">
        <v>0</v>
      </c>
      <c r="P86" s="128">
        <v>0</v>
      </c>
      <c r="Q86" s="128">
        <v>0</v>
      </c>
      <c r="R86" s="128">
        <v>0</v>
      </c>
      <c r="S86" s="215">
        <f t="shared" si="19"/>
        <v>0</v>
      </c>
      <c r="T86" s="193" t="s">
        <v>169</v>
      </c>
      <c r="U86" s="132">
        <v>0</v>
      </c>
      <c r="V86" s="133">
        <v>0</v>
      </c>
      <c r="W86" s="133">
        <v>0</v>
      </c>
      <c r="X86" s="152"/>
    </row>
    <row r="87" spans="1:26" x14ac:dyDescent="0.25">
      <c r="B87" s="73"/>
      <c r="C87" s="151"/>
      <c r="D87" s="113"/>
      <c r="E87" s="108" t="s">
        <v>169</v>
      </c>
      <c r="F87" s="108" t="s">
        <v>169</v>
      </c>
      <c r="G87" s="108" t="s">
        <v>169</v>
      </c>
      <c r="H87" s="108" t="s">
        <v>169</v>
      </c>
      <c r="I87" s="108" t="s">
        <v>169</v>
      </c>
      <c r="J87" s="108" t="s">
        <v>169</v>
      </c>
      <c r="K87" s="108" t="s">
        <v>169</v>
      </c>
      <c r="L87" s="108" t="s">
        <v>169</v>
      </c>
      <c r="M87" s="108" t="s">
        <v>169</v>
      </c>
      <c r="N87" s="193">
        <v>0</v>
      </c>
      <c r="O87" s="193">
        <v>0</v>
      </c>
      <c r="P87" s="128">
        <v>0</v>
      </c>
      <c r="Q87" s="128">
        <v>0</v>
      </c>
      <c r="R87" s="128">
        <v>0</v>
      </c>
      <c r="S87" s="215">
        <f t="shared" si="19"/>
        <v>0</v>
      </c>
      <c r="T87" s="193" t="s">
        <v>169</v>
      </c>
      <c r="U87" s="132">
        <v>0</v>
      </c>
      <c r="V87" s="133">
        <v>0</v>
      </c>
      <c r="W87" s="133">
        <v>0</v>
      </c>
      <c r="X87" s="152"/>
    </row>
    <row r="88" spans="1:26" ht="21.75" thickBot="1" x14ac:dyDescent="0.3">
      <c r="C88" s="143" t="s">
        <v>201</v>
      </c>
      <c r="D88" s="144"/>
      <c r="E88" s="145"/>
      <c r="F88" s="145"/>
      <c r="G88" s="145"/>
      <c r="H88" s="145"/>
      <c r="I88" s="145"/>
      <c r="J88" s="145"/>
      <c r="K88" s="145"/>
      <c r="L88" s="145"/>
      <c r="M88" s="145"/>
      <c r="N88" s="195">
        <f>SUM(N85:N87)</f>
        <v>0</v>
      </c>
      <c r="O88" s="195">
        <f t="shared" ref="O88:R88" si="21">SUM(O85:O87)</f>
        <v>0</v>
      </c>
      <c r="P88" s="195">
        <f t="shared" si="21"/>
        <v>0</v>
      </c>
      <c r="Q88" s="195">
        <f t="shared" si="21"/>
        <v>0</v>
      </c>
      <c r="R88" s="195">
        <f t="shared" si="21"/>
        <v>0</v>
      </c>
      <c r="S88" s="198">
        <f t="shared" si="19"/>
        <v>0</v>
      </c>
      <c r="T88" s="195">
        <f t="shared" ref="T88:W88" si="22">SUM(T85:T87)</f>
        <v>0</v>
      </c>
      <c r="U88" s="205">
        <f t="shared" si="22"/>
        <v>0</v>
      </c>
      <c r="V88" s="195">
        <f t="shared" si="22"/>
        <v>0</v>
      </c>
      <c r="W88" s="195">
        <f t="shared" si="22"/>
        <v>0</v>
      </c>
      <c r="X88" s="150"/>
      <c r="Z88" s="25"/>
    </row>
    <row r="89" spans="1:26" s="156" customFormat="1" ht="21.75" thickBot="1" x14ac:dyDescent="0.3">
      <c r="B89" s="160"/>
      <c r="C89" s="167" t="s">
        <v>86</v>
      </c>
      <c r="D89" s="168"/>
      <c r="E89" s="168"/>
      <c r="F89" s="168"/>
      <c r="G89" s="169"/>
      <c r="H89" s="169"/>
      <c r="I89" s="169"/>
      <c r="J89" s="169"/>
      <c r="K89" s="169"/>
      <c r="L89" s="169"/>
      <c r="M89" s="169"/>
      <c r="N89" s="198">
        <f>N88+N83</f>
        <v>0</v>
      </c>
      <c r="O89" s="198">
        <f t="shared" ref="O89:W89" si="23">O88+O83</f>
        <v>0</v>
      </c>
      <c r="P89" s="198">
        <f t="shared" si="23"/>
        <v>0</v>
      </c>
      <c r="Q89" s="198">
        <f t="shared" si="23"/>
        <v>0</v>
      </c>
      <c r="R89" s="198">
        <f t="shared" si="23"/>
        <v>0</v>
      </c>
      <c r="S89" s="198">
        <f t="shared" si="19"/>
        <v>0</v>
      </c>
      <c r="T89" s="198" t="s">
        <v>169</v>
      </c>
      <c r="U89" s="206">
        <f t="shared" si="23"/>
        <v>0</v>
      </c>
      <c r="V89" s="198">
        <f t="shared" si="23"/>
        <v>0</v>
      </c>
      <c r="W89" s="198">
        <f t="shared" si="23"/>
        <v>0</v>
      </c>
      <c r="X89" s="35"/>
    </row>
    <row r="90" spans="1:26" ht="21.75" thickBot="1" x14ac:dyDescent="0.3">
      <c r="B90" s="12" t="s">
        <v>88</v>
      </c>
      <c r="C90" s="27" t="s">
        <v>77</v>
      </c>
      <c r="D90" s="28"/>
      <c r="E90" s="28"/>
      <c r="F90" s="28"/>
      <c r="G90" s="28"/>
      <c r="H90" s="41"/>
      <c r="I90" s="41"/>
      <c r="J90" s="16"/>
      <c r="K90" s="16"/>
      <c r="L90" s="16"/>
      <c r="M90" s="16"/>
      <c r="N90" s="200"/>
      <c r="O90" s="200"/>
      <c r="P90" s="42"/>
      <c r="Q90" s="42"/>
      <c r="R90" s="42"/>
      <c r="S90" s="42"/>
      <c r="T90" s="74"/>
      <c r="U90" s="42"/>
      <c r="V90" s="42"/>
      <c r="W90" s="79"/>
      <c r="X90" s="33" t="s">
        <v>65</v>
      </c>
    </row>
    <row r="91" spans="1:26" x14ac:dyDescent="0.25">
      <c r="C91" s="13" t="s">
        <v>89</v>
      </c>
      <c r="D91" s="6"/>
      <c r="E91" s="6"/>
      <c r="F91" s="6"/>
      <c r="M91" s="36"/>
      <c r="N91" s="201"/>
      <c r="O91" s="201"/>
      <c r="P91" s="45"/>
      <c r="Q91" s="45"/>
      <c r="R91" s="45"/>
      <c r="S91" s="229"/>
      <c r="T91" s="75"/>
      <c r="U91" s="45"/>
      <c r="V91" s="45"/>
      <c r="W91" s="80"/>
      <c r="X91" s="77"/>
    </row>
    <row r="92" spans="1:26" x14ac:dyDescent="0.25">
      <c r="B92" s="73"/>
      <c r="C92" s="151"/>
      <c r="D92" s="113"/>
      <c r="E92" s="108" t="s">
        <v>169</v>
      </c>
      <c r="F92" s="108" t="s">
        <v>169</v>
      </c>
      <c r="G92" s="108" t="s">
        <v>169</v>
      </c>
      <c r="H92" s="108" t="s">
        <v>169</v>
      </c>
      <c r="I92" s="108" t="s">
        <v>169</v>
      </c>
      <c r="J92" s="108" t="s">
        <v>169</v>
      </c>
      <c r="K92" s="108" t="s">
        <v>169</v>
      </c>
      <c r="L92" s="108" t="s">
        <v>169</v>
      </c>
      <c r="M92" s="108" t="s">
        <v>169</v>
      </c>
      <c r="N92" s="193">
        <v>0</v>
      </c>
      <c r="O92" s="193">
        <v>0</v>
      </c>
      <c r="P92" s="128">
        <v>0</v>
      </c>
      <c r="Q92" s="128">
        <v>0</v>
      </c>
      <c r="R92" s="128">
        <v>0</v>
      </c>
      <c r="S92" s="215">
        <f t="shared" si="19"/>
        <v>0</v>
      </c>
      <c r="T92" s="193" t="s">
        <v>169</v>
      </c>
      <c r="U92" s="132">
        <v>0</v>
      </c>
      <c r="V92" s="133">
        <v>0</v>
      </c>
      <c r="W92" s="133">
        <v>0</v>
      </c>
      <c r="X92" s="152"/>
    </row>
    <row r="93" spans="1:26" x14ac:dyDescent="0.25">
      <c r="B93" s="73"/>
      <c r="C93" s="151"/>
      <c r="D93" s="113"/>
      <c r="E93" s="108" t="s">
        <v>169</v>
      </c>
      <c r="F93" s="108" t="s">
        <v>169</v>
      </c>
      <c r="G93" s="108" t="s">
        <v>169</v>
      </c>
      <c r="H93" s="108" t="s">
        <v>169</v>
      </c>
      <c r="I93" s="108" t="s">
        <v>169</v>
      </c>
      <c r="J93" s="108" t="s">
        <v>169</v>
      </c>
      <c r="K93" s="108" t="s">
        <v>169</v>
      </c>
      <c r="L93" s="108" t="s">
        <v>169</v>
      </c>
      <c r="M93" s="108" t="s">
        <v>169</v>
      </c>
      <c r="N93" s="193">
        <v>0</v>
      </c>
      <c r="O93" s="193">
        <v>0</v>
      </c>
      <c r="P93" s="128">
        <v>0</v>
      </c>
      <c r="Q93" s="128">
        <v>0</v>
      </c>
      <c r="R93" s="128">
        <v>0</v>
      </c>
      <c r="S93" s="215">
        <f t="shared" si="19"/>
        <v>0</v>
      </c>
      <c r="T93" s="193" t="s">
        <v>169</v>
      </c>
      <c r="U93" s="132">
        <v>0</v>
      </c>
      <c r="V93" s="133">
        <v>0</v>
      </c>
      <c r="W93" s="133">
        <v>0</v>
      </c>
      <c r="X93" s="152"/>
    </row>
    <row r="94" spans="1:26" x14ac:dyDescent="0.25">
      <c r="B94" s="73"/>
      <c r="C94" s="151"/>
      <c r="D94" s="113"/>
      <c r="E94" s="108" t="s">
        <v>169</v>
      </c>
      <c r="F94" s="108" t="s">
        <v>169</v>
      </c>
      <c r="G94" s="108" t="s">
        <v>169</v>
      </c>
      <c r="H94" s="108" t="s">
        <v>169</v>
      </c>
      <c r="I94" s="108" t="s">
        <v>169</v>
      </c>
      <c r="J94" s="108" t="s">
        <v>169</v>
      </c>
      <c r="K94" s="108" t="s">
        <v>169</v>
      </c>
      <c r="L94" s="108" t="s">
        <v>169</v>
      </c>
      <c r="M94" s="108" t="s">
        <v>169</v>
      </c>
      <c r="N94" s="193">
        <v>0</v>
      </c>
      <c r="O94" s="193">
        <v>0</v>
      </c>
      <c r="P94" s="128">
        <v>0</v>
      </c>
      <c r="Q94" s="128">
        <v>0</v>
      </c>
      <c r="R94" s="128">
        <v>0</v>
      </c>
      <c r="S94" s="215">
        <f t="shared" si="19"/>
        <v>0</v>
      </c>
      <c r="T94" s="193" t="s">
        <v>169</v>
      </c>
      <c r="U94" s="132">
        <v>0</v>
      </c>
      <c r="V94" s="133">
        <v>0</v>
      </c>
      <c r="W94" s="133">
        <v>0</v>
      </c>
      <c r="X94" s="152"/>
    </row>
    <row r="95" spans="1:26" x14ac:dyDescent="0.25">
      <c r="B95" s="73"/>
      <c r="C95" s="151"/>
      <c r="D95" s="113"/>
      <c r="E95" s="108" t="s">
        <v>169</v>
      </c>
      <c r="F95" s="108" t="s">
        <v>169</v>
      </c>
      <c r="G95" s="108" t="s">
        <v>169</v>
      </c>
      <c r="H95" s="108" t="s">
        <v>169</v>
      </c>
      <c r="I95" s="108" t="s">
        <v>169</v>
      </c>
      <c r="J95" s="108" t="s">
        <v>169</v>
      </c>
      <c r="K95" s="108" t="s">
        <v>169</v>
      </c>
      <c r="L95" s="108" t="s">
        <v>169</v>
      </c>
      <c r="M95" s="108" t="s">
        <v>169</v>
      </c>
      <c r="N95" s="193">
        <v>0</v>
      </c>
      <c r="O95" s="193">
        <v>0</v>
      </c>
      <c r="P95" s="128">
        <v>0</v>
      </c>
      <c r="Q95" s="128">
        <v>0</v>
      </c>
      <c r="R95" s="128">
        <v>0</v>
      </c>
      <c r="S95" s="215">
        <f t="shared" si="19"/>
        <v>0</v>
      </c>
      <c r="T95" s="193" t="s">
        <v>169</v>
      </c>
      <c r="U95" s="132">
        <v>0</v>
      </c>
      <c r="V95" s="133">
        <v>0</v>
      </c>
      <c r="W95" s="133">
        <v>0</v>
      </c>
      <c r="X95" s="152"/>
    </row>
    <row r="96" spans="1:26" ht="21.75" thickBot="1" x14ac:dyDescent="0.3">
      <c r="C96" s="143" t="s">
        <v>90</v>
      </c>
      <c r="D96" s="144"/>
      <c r="E96" s="145"/>
      <c r="F96" s="145"/>
      <c r="G96" s="145"/>
      <c r="H96" s="145"/>
      <c r="I96" s="145"/>
      <c r="J96" s="145"/>
      <c r="K96" s="145"/>
      <c r="L96" s="145"/>
      <c r="M96" s="145"/>
      <c r="N96" s="195">
        <f>SUM(N92:N95)</f>
        <v>0</v>
      </c>
      <c r="O96" s="195">
        <f t="shared" ref="O96:V96" si="24">SUM(O92:O95)</f>
        <v>0</v>
      </c>
      <c r="P96" s="195">
        <f t="shared" si="24"/>
        <v>0</v>
      </c>
      <c r="Q96" s="195">
        <f t="shared" si="24"/>
        <v>0</v>
      </c>
      <c r="R96" s="195">
        <f t="shared" si="24"/>
        <v>0</v>
      </c>
      <c r="S96" s="198">
        <f t="shared" si="19"/>
        <v>0</v>
      </c>
      <c r="T96" s="195">
        <f t="shared" ref="T96:W96" si="25">SUM(T92:T95)</f>
        <v>0</v>
      </c>
      <c r="U96" s="205">
        <f t="shared" si="24"/>
        <v>0</v>
      </c>
      <c r="V96" s="195">
        <f t="shared" si="24"/>
        <v>0</v>
      </c>
      <c r="W96" s="195">
        <f t="shared" si="25"/>
        <v>0</v>
      </c>
      <c r="X96" s="150"/>
      <c r="Z96" s="25"/>
    </row>
    <row r="97" spans="2:24" s="156" customFormat="1" ht="21.75" thickBot="1" x14ac:dyDescent="0.3">
      <c r="B97" s="160" t="s">
        <v>91</v>
      </c>
      <c r="C97" s="167" t="s">
        <v>92</v>
      </c>
      <c r="D97" s="168"/>
      <c r="E97" s="168"/>
      <c r="F97" s="168"/>
      <c r="G97" s="169"/>
      <c r="H97" s="169"/>
      <c r="I97" s="169"/>
      <c r="J97" s="169"/>
      <c r="K97" s="169"/>
      <c r="L97" s="169"/>
      <c r="M97" s="169"/>
      <c r="N97" s="198">
        <f>N89-N96</f>
        <v>0</v>
      </c>
      <c r="O97" s="198">
        <f>O89-O96</f>
        <v>0</v>
      </c>
      <c r="P97" s="198">
        <f>P89-P96</f>
        <v>0</v>
      </c>
      <c r="Q97" s="198">
        <f>Q89-Q96</f>
        <v>0</v>
      </c>
      <c r="R97" s="198">
        <f>R89-R96</f>
        <v>0</v>
      </c>
      <c r="S97" s="198">
        <f t="shared" si="19"/>
        <v>0</v>
      </c>
      <c r="T97" s="198" t="s">
        <v>169</v>
      </c>
      <c r="U97" s="206">
        <f>U89-U96</f>
        <v>0</v>
      </c>
      <c r="V97" s="198">
        <f>V89-V96</f>
        <v>0</v>
      </c>
      <c r="W97" s="198">
        <f>W89-W96</f>
        <v>0</v>
      </c>
      <c r="X97" s="35"/>
    </row>
    <row r="98" spans="2:24" x14ac:dyDescent="0.25">
      <c r="B98" s="12"/>
      <c r="C98" s="14" t="s">
        <v>87</v>
      </c>
      <c r="D98" s="86"/>
      <c r="E98" s="86"/>
      <c r="F98" s="86"/>
      <c r="G98" s="82"/>
      <c r="H98" s="15"/>
      <c r="I98" s="82"/>
      <c r="J98" s="82"/>
      <c r="K98" s="15"/>
      <c r="L98" s="82"/>
      <c r="M98" s="82"/>
      <c r="N98" s="188"/>
      <c r="O98" s="188"/>
      <c r="P98" s="82"/>
      <c r="Q98" s="82"/>
      <c r="R98" s="82"/>
      <c r="S98" s="82"/>
      <c r="T98" s="82"/>
      <c r="U98" s="82"/>
      <c r="V98" s="82"/>
      <c r="W98" s="82"/>
      <c r="X98" s="82"/>
    </row>
    <row r="99" spans="2:24" x14ac:dyDescent="0.25">
      <c r="B99" s="72"/>
      <c r="C99" s="207"/>
      <c r="D99" s="208"/>
      <c r="E99" s="209" t="s">
        <v>169</v>
      </c>
      <c r="F99" s="209" t="s">
        <v>169</v>
      </c>
      <c r="G99" s="209" t="s">
        <v>169</v>
      </c>
      <c r="H99" s="209" t="s">
        <v>169</v>
      </c>
      <c r="I99" s="209" t="s">
        <v>169</v>
      </c>
      <c r="J99" s="209" t="s">
        <v>169</v>
      </c>
      <c r="K99" s="209" t="s">
        <v>169</v>
      </c>
      <c r="L99" s="209" t="s">
        <v>169</v>
      </c>
      <c r="M99" s="209" t="s">
        <v>169</v>
      </c>
      <c r="N99" s="210">
        <v>0</v>
      </c>
      <c r="O99" s="210">
        <v>0</v>
      </c>
      <c r="P99" s="211">
        <v>0</v>
      </c>
      <c r="Q99" s="211">
        <v>0</v>
      </c>
      <c r="R99" s="211">
        <v>0</v>
      </c>
      <c r="S99" s="228">
        <f t="shared" si="19"/>
        <v>0</v>
      </c>
      <c r="T99" s="210">
        <f>R99</f>
        <v>0</v>
      </c>
      <c r="U99" s="212">
        <v>0</v>
      </c>
      <c r="V99" s="213">
        <v>0</v>
      </c>
      <c r="W99" s="213">
        <v>0</v>
      </c>
      <c r="X99" s="214"/>
    </row>
    <row r="100" spans="2:24" x14ac:dyDescent="0.25">
      <c r="C100" s="8" t="s">
        <v>182</v>
      </c>
      <c r="D100" s="8"/>
      <c r="E100" s="8"/>
      <c r="F100" s="8"/>
    </row>
    <row r="103" spans="2:24" ht="21.75" thickBot="1" x14ac:dyDescent="0.3">
      <c r="B103" s="89" t="s">
        <v>93</v>
      </c>
      <c r="C103" s="232" t="s">
        <v>183</v>
      </c>
      <c r="D103" s="233" t="str">
        <f t="shared" ref="D103:J103" si="26">N9</f>
        <v>2022-23</v>
      </c>
      <c r="E103" s="233" t="str">
        <f t="shared" si="26"/>
        <v>2023-24</v>
      </c>
      <c r="F103" s="233" t="str">
        <f t="shared" si="26"/>
        <v>2024-25</v>
      </c>
      <c r="G103" s="233" t="str">
        <f t="shared" si="26"/>
        <v>2025-26</v>
      </c>
      <c r="H103" s="233" t="str">
        <f t="shared" si="26"/>
        <v>2026-27</v>
      </c>
      <c r="I103" s="233" t="str">
        <f t="shared" si="26"/>
        <v>5-year total</v>
      </c>
      <c r="J103" s="238" t="str">
        <f t="shared" si="26"/>
        <v>Ongoing</v>
      </c>
    </row>
    <row r="104" spans="2:24" x14ac:dyDescent="0.25">
      <c r="C104" s="245" t="s">
        <v>9</v>
      </c>
      <c r="D104" s="231"/>
      <c r="E104" s="231"/>
      <c r="F104" s="231"/>
      <c r="G104" s="231"/>
      <c r="H104" s="231"/>
      <c r="I104" s="231"/>
      <c r="J104" s="239"/>
    </row>
    <row r="105" spans="2:24" x14ac:dyDescent="0.25">
      <c r="C105" s="246" t="s">
        <v>11</v>
      </c>
      <c r="D105" s="234">
        <f t="shared" ref="D105:J105" si="27">_xlfn.XLOOKUP("Total VPS Staff",$C:$C,N:N)</f>
        <v>0</v>
      </c>
      <c r="E105" s="234">
        <f t="shared" si="27"/>
        <v>0</v>
      </c>
      <c r="F105" s="234">
        <f t="shared" si="27"/>
        <v>0</v>
      </c>
      <c r="G105" s="234">
        <f t="shared" si="27"/>
        <v>0</v>
      </c>
      <c r="H105" s="234">
        <f t="shared" si="27"/>
        <v>0</v>
      </c>
      <c r="I105" s="253">
        <f t="shared" si="27"/>
        <v>0</v>
      </c>
      <c r="J105" s="240">
        <f t="shared" si="27"/>
        <v>0</v>
      </c>
    </row>
    <row r="106" spans="2:24" x14ac:dyDescent="0.25">
      <c r="C106" s="246" t="s">
        <v>12</v>
      </c>
      <c r="D106" s="234">
        <f t="shared" ref="D106:J106" si="28">_xlfn.XLOOKUP("Total Non-VPS Staff",$C:$C,N:N)</f>
        <v>0</v>
      </c>
      <c r="E106" s="234">
        <f t="shared" si="28"/>
        <v>0</v>
      </c>
      <c r="F106" s="234">
        <f t="shared" si="28"/>
        <v>0</v>
      </c>
      <c r="G106" s="234">
        <f t="shared" si="28"/>
        <v>0</v>
      </c>
      <c r="H106" s="234">
        <f t="shared" si="28"/>
        <v>0</v>
      </c>
      <c r="I106" s="253">
        <f t="shared" si="28"/>
        <v>0</v>
      </c>
      <c r="J106" s="240">
        <f t="shared" si="28"/>
        <v>0</v>
      </c>
    </row>
    <row r="107" spans="2:24" x14ac:dyDescent="0.25">
      <c r="C107" s="247" t="s">
        <v>13</v>
      </c>
      <c r="D107" s="235">
        <f t="shared" ref="D107:J107" si="29">_xlfn.XLOOKUP("Total CAM operating expenditure",$C:$C,N:N)</f>
        <v>0</v>
      </c>
      <c r="E107" s="235">
        <f t="shared" si="29"/>
        <v>0</v>
      </c>
      <c r="F107" s="235">
        <f t="shared" si="29"/>
        <v>0</v>
      </c>
      <c r="G107" s="235">
        <f t="shared" si="29"/>
        <v>0</v>
      </c>
      <c r="H107" s="235">
        <f t="shared" si="29"/>
        <v>0</v>
      </c>
      <c r="I107" s="254">
        <f t="shared" si="29"/>
        <v>0</v>
      </c>
      <c r="J107" s="241">
        <f t="shared" si="29"/>
        <v>0</v>
      </c>
    </row>
    <row r="108" spans="2:24" ht="21.75" thickBot="1" x14ac:dyDescent="0.3">
      <c r="C108" s="248" t="s">
        <v>14</v>
      </c>
      <c r="D108" s="230">
        <f t="shared" ref="D108:J108" si="30">SUM(D105:D107)</f>
        <v>0</v>
      </c>
      <c r="E108" s="230">
        <f t="shared" si="30"/>
        <v>0</v>
      </c>
      <c r="F108" s="230">
        <f t="shared" si="30"/>
        <v>0</v>
      </c>
      <c r="G108" s="230">
        <f t="shared" si="30"/>
        <v>0</v>
      </c>
      <c r="H108" s="230">
        <f t="shared" si="30"/>
        <v>0</v>
      </c>
      <c r="I108" s="230">
        <f t="shared" si="30"/>
        <v>0</v>
      </c>
      <c r="J108" s="242">
        <f t="shared" si="30"/>
        <v>0</v>
      </c>
    </row>
    <row r="109" spans="2:24" ht="21.75" thickBot="1" x14ac:dyDescent="0.3">
      <c r="C109" s="245" t="s">
        <v>15</v>
      </c>
      <c r="D109" s="237">
        <f t="shared" ref="D109:J109" si="31">_xlfn.XLOOKUP("Total Grants",$C:$C,N:N)</f>
        <v>0</v>
      </c>
      <c r="E109" s="237">
        <f t="shared" si="31"/>
        <v>0</v>
      </c>
      <c r="F109" s="237">
        <f t="shared" si="31"/>
        <v>0</v>
      </c>
      <c r="G109" s="237">
        <f t="shared" si="31"/>
        <v>0</v>
      </c>
      <c r="H109" s="237">
        <f t="shared" si="31"/>
        <v>0</v>
      </c>
      <c r="I109" s="237">
        <f t="shared" si="31"/>
        <v>0</v>
      </c>
      <c r="J109" s="243">
        <f t="shared" si="31"/>
        <v>0</v>
      </c>
    </row>
    <row r="110" spans="2:24" ht="21.75" thickBot="1" x14ac:dyDescent="0.3">
      <c r="C110" s="245" t="s">
        <v>16</v>
      </c>
      <c r="D110" s="237">
        <f t="shared" ref="D110:J110" si="32">_xlfn.XLOOKUP("Total other costs",$C:$C,N:N)</f>
        <v>0</v>
      </c>
      <c r="E110" s="237">
        <f t="shared" si="32"/>
        <v>0</v>
      </c>
      <c r="F110" s="237">
        <f t="shared" si="32"/>
        <v>0</v>
      </c>
      <c r="G110" s="237">
        <f t="shared" si="32"/>
        <v>0</v>
      </c>
      <c r="H110" s="237">
        <f t="shared" si="32"/>
        <v>0</v>
      </c>
      <c r="I110" s="237">
        <f t="shared" si="32"/>
        <v>0</v>
      </c>
      <c r="J110" s="243">
        <f t="shared" si="32"/>
        <v>0</v>
      </c>
    </row>
    <row r="111" spans="2:24" ht="38.25" thickBot="1" x14ac:dyDescent="0.3">
      <c r="C111" s="249" t="s">
        <v>17</v>
      </c>
      <c r="D111" s="236">
        <f t="shared" ref="D111:J111" si="33">SUM(D108:D110)</f>
        <v>0</v>
      </c>
      <c r="E111" s="236">
        <f t="shared" si="33"/>
        <v>0</v>
      </c>
      <c r="F111" s="236">
        <f t="shared" si="33"/>
        <v>0</v>
      </c>
      <c r="G111" s="236">
        <f t="shared" si="33"/>
        <v>0</v>
      </c>
      <c r="H111" s="236">
        <f t="shared" si="33"/>
        <v>0</v>
      </c>
      <c r="I111" s="236">
        <f t="shared" si="33"/>
        <v>0</v>
      </c>
      <c r="J111" s="244">
        <f t="shared" si="33"/>
        <v>0</v>
      </c>
    </row>
    <row r="112" spans="2:24" x14ac:dyDescent="0.25">
      <c r="C112" s="245" t="s">
        <v>18</v>
      </c>
      <c r="D112" s="231"/>
      <c r="E112" s="231"/>
      <c r="F112" s="231"/>
      <c r="G112" s="231"/>
      <c r="H112" s="231"/>
      <c r="I112" s="231"/>
      <c r="J112" s="239"/>
    </row>
    <row r="113" spans="3:10" x14ac:dyDescent="0.25">
      <c r="C113" s="246" t="s">
        <v>19</v>
      </c>
      <c r="D113" s="234">
        <f t="shared" ref="D113:J113" si="34">_xlfn.XLOOKUP("Total Offsets from internal reprioritisation",$C:$C,N:N)</f>
        <v>0</v>
      </c>
      <c r="E113" s="234">
        <f t="shared" si="34"/>
        <v>0</v>
      </c>
      <c r="F113" s="234">
        <f t="shared" si="34"/>
        <v>0</v>
      </c>
      <c r="G113" s="234">
        <f t="shared" si="34"/>
        <v>0</v>
      </c>
      <c r="H113" s="234">
        <f t="shared" si="34"/>
        <v>0</v>
      </c>
      <c r="I113" s="253">
        <f t="shared" si="34"/>
        <v>0</v>
      </c>
      <c r="J113" s="240">
        <f t="shared" si="34"/>
        <v>0</v>
      </c>
    </row>
    <row r="114" spans="3:10" x14ac:dyDescent="0.25">
      <c r="C114" s="246" t="s">
        <v>20</v>
      </c>
      <c r="D114" s="234">
        <f t="shared" ref="D114:J114" si="35">_xlfn.XLOOKUP("Total Offsets from other sources",$C:$C,N:N)</f>
        <v>0</v>
      </c>
      <c r="E114" s="234">
        <f t="shared" si="35"/>
        <v>0</v>
      </c>
      <c r="F114" s="234">
        <f t="shared" si="35"/>
        <v>0</v>
      </c>
      <c r="G114" s="234">
        <f t="shared" si="35"/>
        <v>0</v>
      </c>
      <c r="H114" s="234">
        <f t="shared" si="35"/>
        <v>0</v>
      </c>
      <c r="I114" s="253">
        <f t="shared" si="35"/>
        <v>0</v>
      </c>
      <c r="J114" s="240">
        <f t="shared" si="35"/>
        <v>0</v>
      </c>
    </row>
    <row r="115" spans="3:10" ht="21.75" thickBot="1" x14ac:dyDescent="0.3">
      <c r="C115" s="248" t="s">
        <v>21</v>
      </c>
      <c r="D115" s="230">
        <f t="shared" ref="D115:J115" si="36">SUM(D113:D114)</f>
        <v>0</v>
      </c>
      <c r="E115" s="230">
        <f t="shared" si="36"/>
        <v>0</v>
      </c>
      <c r="F115" s="230">
        <f t="shared" si="36"/>
        <v>0</v>
      </c>
      <c r="G115" s="230">
        <f t="shared" si="36"/>
        <v>0</v>
      </c>
      <c r="H115" s="230">
        <f t="shared" si="36"/>
        <v>0</v>
      </c>
      <c r="I115" s="230">
        <f t="shared" si="36"/>
        <v>0</v>
      </c>
      <c r="J115" s="242">
        <f t="shared" si="36"/>
        <v>0</v>
      </c>
    </row>
    <row r="116" spans="3:10" ht="37.5" x14ac:dyDescent="0.25">
      <c r="C116" s="250" t="s">
        <v>94</v>
      </c>
      <c r="D116" s="251">
        <f>D111-D115</f>
        <v>0</v>
      </c>
      <c r="E116" s="251">
        <f t="shared" ref="E116:J116" si="37">E111-E115</f>
        <v>0</v>
      </c>
      <c r="F116" s="251">
        <f t="shared" si="37"/>
        <v>0</v>
      </c>
      <c r="G116" s="251">
        <f t="shared" si="37"/>
        <v>0</v>
      </c>
      <c r="H116" s="251">
        <f t="shared" si="37"/>
        <v>0</v>
      </c>
      <c r="I116" s="251">
        <f t="shared" si="37"/>
        <v>0</v>
      </c>
      <c r="J116" s="252">
        <f t="shared" si="37"/>
        <v>0</v>
      </c>
    </row>
    <row r="117" spans="3:10" x14ac:dyDescent="0.25">
      <c r="C117" s="9" t="s">
        <v>184</v>
      </c>
    </row>
    <row r="118" spans="3:10" x14ac:dyDescent="0.25">
      <c r="C118" s="91"/>
      <c r="D118" s="356">
        <f>D105-N23</f>
        <v>0</v>
      </c>
      <c r="E118" s="356">
        <f t="shared" ref="E118:J118" si="38">E105-O23</f>
        <v>0</v>
      </c>
      <c r="F118" s="356">
        <f t="shared" si="38"/>
        <v>0</v>
      </c>
      <c r="G118" s="356">
        <f t="shared" si="38"/>
        <v>0</v>
      </c>
      <c r="H118" s="356">
        <f t="shared" si="38"/>
        <v>0</v>
      </c>
      <c r="I118" s="356">
        <f t="shared" si="38"/>
        <v>0</v>
      </c>
      <c r="J118" s="356">
        <f t="shared" si="38"/>
        <v>0</v>
      </c>
    </row>
    <row r="119" spans="3:10" x14ac:dyDescent="0.25">
      <c r="C119" s="92"/>
      <c r="D119" s="93">
        <f>D107-N34</f>
        <v>0</v>
      </c>
      <c r="E119" s="93">
        <f t="shared" ref="E119:J120" si="39">E107-O34</f>
        <v>0</v>
      </c>
      <c r="F119" s="93">
        <f t="shared" si="39"/>
        <v>0</v>
      </c>
      <c r="G119" s="93">
        <f t="shared" si="39"/>
        <v>0</v>
      </c>
      <c r="H119" s="93">
        <f t="shared" si="39"/>
        <v>0</v>
      </c>
      <c r="I119" s="93">
        <f t="shared" si="39"/>
        <v>0</v>
      </c>
      <c r="J119" s="93">
        <f t="shared" si="39"/>
        <v>0</v>
      </c>
    </row>
    <row r="120" spans="3:10" x14ac:dyDescent="0.25">
      <c r="C120" s="99"/>
      <c r="D120" s="93">
        <f>D108-N35</f>
        <v>0</v>
      </c>
      <c r="E120" s="93">
        <f t="shared" si="39"/>
        <v>0</v>
      </c>
      <c r="F120" s="93">
        <f t="shared" si="39"/>
        <v>0</v>
      </c>
      <c r="G120" s="93">
        <f t="shared" si="39"/>
        <v>0</v>
      </c>
      <c r="H120" s="93">
        <f t="shared" si="39"/>
        <v>0</v>
      </c>
      <c r="I120" s="93">
        <f t="shared" si="39"/>
        <v>0</v>
      </c>
      <c r="J120" s="93">
        <f t="shared" si="39"/>
        <v>0</v>
      </c>
    </row>
    <row r="121" spans="3:10" x14ac:dyDescent="0.25">
      <c r="C121" s="99"/>
      <c r="D121" s="93">
        <f>D109-N44</f>
        <v>0</v>
      </c>
      <c r="E121" s="93">
        <f t="shared" ref="E121:J121" si="40">E109-O44</f>
        <v>0</v>
      </c>
      <c r="F121" s="93">
        <f t="shared" si="40"/>
        <v>0</v>
      </c>
      <c r="G121" s="93">
        <f t="shared" si="40"/>
        <v>0</v>
      </c>
      <c r="H121" s="93">
        <f t="shared" si="40"/>
        <v>0</v>
      </c>
      <c r="I121" s="93">
        <f t="shared" si="40"/>
        <v>0</v>
      </c>
      <c r="J121" s="93">
        <f t="shared" si="40"/>
        <v>0</v>
      </c>
    </row>
    <row r="122" spans="3:10" x14ac:dyDescent="0.25">
      <c r="C122" s="99"/>
      <c r="D122" s="93">
        <f>D110-N53</f>
        <v>0</v>
      </c>
      <c r="E122" s="93">
        <f t="shared" ref="E122:J123" si="41">E110-O53</f>
        <v>0</v>
      </c>
      <c r="F122" s="93">
        <f t="shared" si="41"/>
        <v>0</v>
      </c>
      <c r="G122" s="93">
        <f t="shared" si="41"/>
        <v>0</v>
      </c>
      <c r="H122" s="93">
        <f t="shared" si="41"/>
        <v>0</v>
      </c>
      <c r="I122" s="93">
        <f t="shared" si="41"/>
        <v>0</v>
      </c>
      <c r="J122" s="93">
        <f t="shared" si="41"/>
        <v>0</v>
      </c>
    </row>
    <row r="123" spans="3:10" x14ac:dyDescent="0.25">
      <c r="C123" s="99"/>
      <c r="D123" s="93">
        <f>D111-N54</f>
        <v>0</v>
      </c>
      <c r="E123" s="93">
        <f t="shared" si="41"/>
        <v>0</v>
      </c>
      <c r="F123" s="93">
        <f t="shared" si="41"/>
        <v>0</v>
      </c>
      <c r="G123" s="93">
        <f t="shared" si="41"/>
        <v>0</v>
      </c>
      <c r="H123" s="93">
        <f t="shared" si="41"/>
        <v>0</v>
      </c>
      <c r="I123" s="93">
        <f t="shared" si="41"/>
        <v>0</v>
      </c>
      <c r="J123" s="93">
        <f t="shared" si="41"/>
        <v>0</v>
      </c>
    </row>
    <row r="124" spans="3:10" x14ac:dyDescent="0.25">
      <c r="C124" s="99"/>
      <c r="D124" s="93">
        <f>D113-N67</f>
        <v>0</v>
      </c>
      <c r="E124" s="93">
        <f t="shared" ref="E124:J124" si="42">E113-O67</f>
        <v>0</v>
      </c>
      <c r="F124" s="93">
        <f t="shared" si="42"/>
        <v>0</v>
      </c>
      <c r="G124" s="93">
        <f t="shared" si="42"/>
        <v>0</v>
      </c>
      <c r="H124" s="93">
        <f t="shared" si="42"/>
        <v>0</v>
      </c>
      <c r="I124" s="93">
        <f t="shared" si="42"/>
        <v>0</v>
      </c>
      <c r="J124" s="93">
        <f t="shared" si="42"/>
        <v>0</v>
      </c>
    </row>
    <row r="125" spans="3:10" x14ac:dyDescent="0.25">
      <c r="C125" s="99"/>
      <c r="D125" s="93">
        <f>D114-N74</f>
        <v>0</v>
      </c>
      <c r="E125" s="93">
        <f t="shared" ref="E125:J125" si="43">E114-O74</f>
        <v>0</v>
      </c>
      <c r="F125" s="93">
        <f t="shared" si="43"/>
        <v>0</v>
      </c>
      <c r="G125" s="93">
        <f t="shared" si="43"/>
        <v>0</v>
      </c>
      <c r="H125" s="93">
        <f t="shared" si="43"/>
        <v>0</v>
      </c>
      <c r="I125" s="93">
        <f t="shared" si="43"/>
        <v>0</v>
      </c>
      <c r="J125" s="93">
        <f t="shared" si="43"/>
        <v>0</v>
      </c>
    </row>
    <row r="126" spans="3:10" x14ac:dyDescent="0.25">
      <c r="C126" s="99"/>
      <c r="D126" s="93">
        <f>D115-N67-N74</f>
        <v>0</v>
      </c>
      <c r="E126" s="93">
        <f t="shared" ref="E126:J126" si="44">E115-O67-O74</f>
        <v>0</v>
      </c>
      <c r="F126" s="93">
        <f t="shared" si="44"/>
        <v>0</v>
      </c>
      <c r="G126" s="93">
        <f t="shared" si="44"/>
        <v>0</v>
      </c>
      <c r="H126" s="93">
        <f t="shared" si="44"/>
        <v>0</v>
      </c>
      <c r="I126" s="93">
        <f t="shared" si="44"/>
        <v>0</v>
      </c>
      <c r="J126" s="93">
        <f t="shared" si="44"/>
        <v>0</v>
      </c>
    </row>
    <row r="127" spans="3:10" x14ac:dyDescent="0.25">
      <c r="C127" s="99"/>
      <c r="D127" s="93">
        <f>D116-N75</f>
        <v>0</v>
      </c>
      <c r="E127" s="93">
        <f t="shared" ref="E127:J127" si="45">E116-O75</f>
        <v>0</v>
      </c>
      <c r="F127" s="93">
        <f t="shared" si="45"/>
        <v>0</v>
      </c>
      <c r="G127" s="93">
        <f t="shared" si="45"/>
        <v>0</v>
      </c>
      <c r="H127" s="93">
        <f t="shared" si="45"/>
        <v>0</v>
      </c>
      <c r="I127" s="93">
        <f t="shared" si="45"/>
        <v>0</v>
      </c>
      <c r="J127" s="93">
        <f t="shared" si="45"/>
        <v>0</v>
      </c>
    </row>
    <row r="128" spans="3:10" x14ac:dyDescent="0.25">
      <c r="C128" s="92"/>
      <c r="D128" s="93"/>
      <c r="E128" s="93"/>
      <c r="F128" s="93"/>
      <c r="G128" s="93"/>
      <c r="H128" s="93"/>
      <c r="I128" s="93"/>
      <c r="J128" s="93"/>
    </row>
    <row r="129" spans="3:10" x14ac:dyDescent="0.25">
      <c r="C129" s="92"/>
      <c r="D129" s="93"/>
      <c r="E129" s="93"/>
      <c r="F129" s="93"/>
      <c r="G129" s="93"/>
      <c r="H129" s="93"/>
      <c r="I129" s="93"/>
      <c r="J129" s="93"/>
    </row>
  </sheetData>
  <protectedRanges>
    <protectedRange sqref="W47:X52 W38:X43 W92:X95 B24:F24 C61 C70:C73 C68 C63:E66 E70:E73 B11:E23 C38:E43 G11:M22 B25:E29 G38:G43 G29 I29:R29 L25:L28 N24:R28 C47:E52 G47:G52 G63:G66 U11:X23 U63:X66 U70:W73 C80:C83 E83 U80:W82 C85:C87 U85:W87 C99 U99:W99 C92:D95 T24:X29 S24 B10:X10 G25:J28" name="Range1_1"/>
    <protectedRange sqref="H38:M43 M25:M28 H47:M52 W56:W59 H63:M66 H70:M73 E80:M82 E85:M87 E99:M99 E92:M95 T30:W30 B30:R30 U31:W33 B31:M33" name="Range1_1_2_2"/>
    <protectedRange sqref="C88:M88 B84:R84 T84:W84 B79:W79" name="Range1_1_4"/>
    <protectedRange sqref="F38:F43 F63:F66 F70:F73 F47:F52 F83" name="Range1_1_1"/>
    <protectedRange sqref="F25:F29 G23:M24 H29 F11:F23" name="Range1_1_3"/>
    <protectedRange sqref="S25:S30 S70:S75 S80:S89 S92:S97 S37:S44 S46:S59 S61:S67 S99 N23:T23 S34:S35" name="Range1_1_7"/>
    <protectedRange sqref="K25" name="Range1_1_5"/>
    <protectedRange sqref="K26" name="Range1_1_6"/>
    <protectedRange sqref="K27" name="Range1_1_8"/>
    <protectedRange sqref="K28" name="Range1_1_9"/>
    <protectedRange sqref="T31:T33 N31:R33" name="Range1_1_2_21"/>
    <protectedRange sqref="S31:S33" name="Range1_1_7_5"/>
    <protectedRange sqref="N11:T22" name="Range1_1_7_7"/>
  </protectedRanges>
  <mergeCells count="9">
    <mergeCell ref="C61:F61"/>
    <mergeCell ref="C68:E68"/>
    <mergeCell ref="C2:X2"/>
    <mergeCell ref="C3:X3"/>
    <mergeCell ref="G4:X4"/>
    <mergeCell ref="E7:F7"/>
    <mergeCell ref="U7:W7"/>
    <mergeCell ref="C8:D8"/>
    <mergeCell ref="U8:W8"/>
  </mergeCells>
  <dataValidations count="5">
    <dataValidation type="list" allowBlank="1" showInputMessage="1" showErrorMessage="1" sqref="I11:I22 I25:I28 I29:J29" xr:uid="{F4E84196-4075-4B2B-9D9D-D28FC3A45BBC}">
      <formula1>$N$9:$R$9</formula1>
    </dataValidation>
    <dataValidation type="list" allowBlank="1" showInputMessage="1" showErrorMessage="1" sqref="I30" xr:uid="{E279A9D9-C485-43E9-B4F7-69504CF66F70}">
      <formula1>$N$9:$Q$9</formula1>
    </dataValidation>
    <dataValidation type="list" allowBlank="1" showInputMessage="1" showErrorMessage="1" sqref="J30 J11:J22 J25:J28" xr:uid="{1C0FABC8-69E9-4965-815E-C1DEA381A1BA}">
      <formula1>$N$9:$T$9</formula1>
    </dataValidation>
    <dataValidation type="list" allowBlank="1" showInputMessage="1" showErrorMessage="1" sqref="E11:E23 E25:E28 E38:E43 E70:E73 E63:E66 E47:E52 E83" xr:uid="{A1CA84C6-CF61-4450-97DD-6368F87F5A7A}">
      <formula1>"Program, PES, WoVG Capability, Corporate, Departmental Activities and Operations"</formula1>
    </dataValidation>
    <dataValidation type="list" showInputMessage="1" showErrorMessage="1" sqref="M10 M88 M79 M84" xr:uid="{EF7A1B2C-3FEC-4F4E-8A41-52C71BDD166A}">
      <formula1>$A$2:$A$2</formula1>
    </dataValidation>
  </dataValidations>
  <pageMargins left="0.7" right="0.7" top="0.75" bottom="0.75" header="0.3" footer="0.3"/>
  <pageSetup paperSize="8" scale="31" fitToHeight="0" orientation="landscape" r:id="rId1"/>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8E080F1-F037-4B45-BA4C-67DA447C1CFA}">
          <x14:formula1>
            <xm:f>Sheet2!$A$1:$A$3</xm:f>
          </x14:formula1>
          <xm:sqref>K11:K22 K25:K29</xm:sqref>
        </x14:dataValidation>
        <x14:dataValidation type="list" allowBlank="1" showInputMessage="1" showErrorMessage="1" xr:uid="{F9B56CEE-00C1-41FA-BD17-68C6E517E307}">
          <x14:formula1>
            <xm:f>Sheet2!$A$5:$A$6</xm:f>
          </x14:formula1>
          <xm:sqref>L25:L29 L11:L22</xm:sqref>
        </x14:dataValidation>
        <x14:dataValidation type="list" allowBlank="1" showInputMessage="1" showErrorMessage="1" xr:uid="{7E8BC48D-6606-4EBD-999F-BF36B454397B}">
          <x14:formula1>
            <xm:f>'Standard costing - VPS'!$C$2:$J$2</xm:f>
          </x14:formula1>
          <xm:sqref>G11:G22</xm:sqref>
        </x14:dataValidation>
        <x14:dataValidation type="list" allowBlank="1" showInputMessage="1" showErrorMessage="1" xr:uid="{945EC1B0-A41E-4C9B-9CFA-2FDED4DC4558}">
          <x14:formula1>
            <xm:f>Sheet1!$A$1:$A$3</xm:f>
          </x14:formula1>
          <xm:sqref>K30:L30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0B3D-3000-4A73-923D-B324DE17197F}">
  <sheetPr>
    <pageSetUpPr fitToPage="1"/>
  </sheetPr>
  <dimension ref="A1:Z129"/>
  <sheetViews>
    <sheetView showGridLines="0" topLeftCell="C31" zoomScale="55" zoomScaleNormal="55" zoomScalePageLayoutView="70" workbookViewId="0">
      <selection activeCell="L51" sqref="L51"/>
    </sheetView>
  </sheetViews>
  <sheetFormatPr defaultColWidth="9.140625" defaultRowHeight="21" outlineLevelCol="1" x14ac:dyDescent="0.25"/>
  <cols>
    <col min="1" max="1" width="1.85546875" style="7" customWidth="1"/>
    <col min="2" max="2" width="67.42578125" style="8" customWidth="1" outlineLevel="1"/>
    <col min="3" max="3" width="35.42578125" style="9" customWidth="1"/>
    <col min="4" max="4" width="31.140625" style="9" customWidth="1"/>
    <col min="5" max="5" width="37.5703125" style="9" customWidth="1"/>
    <col min="6" max="6" width="44.7109375" style="9" bestFit="1" customWidth="1"/>
    <col min="7" max="7" width="18.7109375" style="9" customWidth="1"/>
    <col min="8" max="8" width="17.5703125" style="9" bestFit="1" customWidth="1"/>
    <col min="9" max="9" width="18" style="9" bestFit="1" customWidth="1"/>
    <col min="10" max="10" width="14.85546875" style="9" customWidth="1"/>
    <col min="11" max="11" width="23.85546875" style="9" customWidth="1"/>
    <col min="12" max="12" width="15.85546875" style="9" customWidth="1"/>
    <col min="13" max="13" width="25.5703125" style="9" customWidth="1"/>
    <col min="14" max="14" width="30.140625" style="183" bestFit="1" customWidth="1"/>
    <col min="15" max="15" width="32" style="184" bestFit="1" customWidth="1"/>
    <col min="16" max="16" width="14.85546875" style="9" bestFit="1" customWidth="1"/>
    <col min="17" max="18" width="15.85546875" style="9" bestFit="1" customWidth="1"/>
    <col min="19" max="19" width="18.42578125" style="88" bestFit="1" customWidth="1"/>
    <col min="20" max="20" width="18.85546875" style="9" bestFit="1" customWidth="1"/>
    <col min="21" max="22" width="19.85546875" style="9" customWidth="1"/>
    <col min="23" max="23" width="19.85546875" style="10" customWidth="1"/>
    <col min="24" max="24" width="118" style="11" bestFit="1" customWidth="1"/>
    <col min="25" max="25" width="11.28515625" style="9" bestFit="1" customWidth="1"/>
    <col min="26" max="26" width="12.28515625" style="9" bestFit="1" customWidth="1"/>
    <col min="27" max="16384" width="9.140625" style="9"/>
  </cols>
  <sheetData>
    <row r="1" spans="1:26" ht="19.5" thickBot="1" x14ac:dyDescent="0.3">
      <c r="B1" s="84" t="s">
        <v>29</v>
      </c>
      <c r="T1" s="9" t="b">
        <f>T11=" "</f>
        <v>1</v>
      </c>
    </row>
    <row r="2" spans="1:26" ht="32.25" thickTop="1" x14ac:dyDescent="0.25">
      <c r="A2" s="7" t="s">
        <v>23</v>
      </c>
      <c r="C2" s="384" t="s">
        <v>171</v>
      </c>
      <c r="D2" s="385"/>
      <c r="E2" s="385"/>
      <c r="F2" s="385"/>
      <c r="G2" s="385"/>
      <c r="H2" s="385"/>
      <c r="I2" s="385"/>
      <c r="J2" s="385"/>
      <c r="K2" s="385"/>
      <c r="L2" s="385"/>
      <c r="M2" s="385"/>
      <c r="N2" s="385"/>
      <c r="O2" s="385"/>
      <c r="P2" s="385"/>
      <c r="Q2" s="385"/>
      <c r="R2" s="385"/>
      <c r="S2" s="385"/>
      <c r="T2" s="385"/>
      <c r="U2" s="385"/>
      <c r="V2" s="385"/>
      <c r="W2" s="385"/>
      <c r="X2" s="386"/>
    </row>
    <row r="3" spans="1:26" ht="23.25" x14ac:dyDescent="0.25">
      <c r="B3" s="12" t="s">
        <v>24</v>
      </c>
      <c r="C3" s="389" t="s">
        <v>25</v>
      </c>
      <c r="D3" s="390"/>
      <c r="E3" s="390"/>
      <c r="F3" s="390"/>
      <c r="G3" s="390"/>
      <c r="H3" s="390"/>
      <c r="I3" s="390"/>
      <c r="J3" s="390"/>
      <c r="K3" s="390"/>
      <c r="L3" s="390"/>
      <c r="M3" s="390"/>
      <c r="N3" s="390"/>
      <c r="O3" s="390"/>
      <c r="P3" s="390"/>
      <c r="Q3" s="390"/>
      <c r="R3" s="390"/>
      <c r="S3" s="390"/>
      <c r="T3" s="390"/>
      <c r="U3" s="390"/>
      <c r="V3" s="390"/>
      <c r="W3" s="390"/>
      <c r="X3" s="391"/>
    </row>
    <row r="4" spans="1:26" ht="26.25" customHeight="1" x14ac:dyDescent="0.25">
      <c r="B4" s="12" t="s">
        <v>26</v>
      </c>
      <c r="C4" s="255" t="s">
        <v>27</v>
      </c>
      <c r="D4" s="181"/>
      <c r="E4" s="181"/>
      <c r="F4" s="85"/>
      <c r="G4" s="387"/>
      <c r="H4" s="387"/>
      <c r="I4" s="387"/>
      <c r="J4" s="387"/>
      <c r="K4" s="387"/>
      <c r="L4" s="387"/>
      <c r="M4" s="387"/>
      <c r="N4" s="387"/>
      <c r="O4" s="387"/>
      <c r="P4" s="387"/>
      <c r="Q4" s="387"/>
      <c r="R4" s="387"/>
      <c r="S4" s="387"/>
      <c r="T4" s="387"/>
      <c r="U4" s="387"/>
      <c r="V4" s="387"/>
      <c r="W4" s="387"/>
      <c r="X4" s="388"/>
    </row>
    <row r="5" spans="1:26" ht="26.25" customHeight="1" x14ac:dyDescent="0.25">
      <c r="B5" s="12"/>
      <c r="C5" s="255" t="s">
        <v>202</v>
      </c>
      <c r="D5" s="181"/>
      <c r="E5" s="181"/>
      <c r="F5" s="85"/>
      <c r="G5" s="101"/>
      <c r="H5" s="101"/>
      <c r="I5" s="101"/>
      <c r="J5" s="101"/>
      <c r="K5" s="101"/>
      <c r="L5" s="101"/>
      <c r="M5" s="101"/>
      <c r="N5" s="101"/>
      <c r="O5" s="101"/>
      <c r="P5" s="101"/>
      <c r="Q5" s="101"/>
      <c r="R5" s="101"/>
      <c r="S5" s="101"/>
      <c r="T5" s="101"/>
      <c r="U5" s="101"/>
      <c r="V5" s="101"/>
      <c r="W5" s="101"/>
      <c r="X5" s="292"/>
    </row>
    <row r="6" spans="1:26" ht="28.5" x14ac:dyDescent="0.25">
      <c r="C6" s="102" t="s">
        <v>168</v>
      </c>
      <c r="D6" s="103"/>
      <c r="E6" s="103"/>
      <c r="F6" s="103"/>
      <c r="G6" s="104"/>
      <c r="H6" s="104"/>
      <c r="I6" s="104"/>
      <c r="J6" s="104"/>
      <c r="K6" s="104"/>
      <c r="L6" s="104"/>
      <c r="M6" s="104"/>
      <c r="N6" s="185"/>
      <c r="O6" s="186"/>
      <c r="P6" s="104"/>
      <c r="Q6" s="104"/>
      <c r="R6" s="104"/>
      <c r="S6" s="217"/>
      <c r="T6" s="104"/>
      <c r="U6" s="104"/>
      <c r="V6" s="104"/>
      <c r="W6" s="104"/>
      <c r="X6" s="104"/>
    </row>
    <row r="7" spans="1:26" ht="27" customHeight="1" x14ac:dyDescent="0.25">
      <c r="C7" s="13"/>
      <c r="E7" s="396" t="s">
        <v>166</v>
      </c>
      <c r="F7" s="396"/>
      <c r="O7" s="183"/>
      <c r="U7" s="392"/>
      <c r="V7" s="393"/>
      <c r="W7" s="393"/>
      <c r="X7" s="35"/>
    </row>
    <row r="8" spans="1:26" ht="57" thickBot="1" x14ac:dyDescent="0.3">
      <c r="C8" s="394" t="s">
        <v>28</v>
      </c>
      <c r="D8" s="395"/>
      <c r="E8" s="182" t="s">
        <v>30</v>
      </c>
      <c r="F8" s="182" t="s">
        <v>170</v>
      </c>
      <c r="M8" s="204" t="s">
        <v>178</v>
      </c>
      <c r="N8" s="187" t="s">
        <v>162</v>
      </c>
      <c r="O8" s="187" t="s">
        <v>163</v>
      </c>
      <c r="T8" s="100" t="s">
        <v>165</v>
      </c>
      <c r="U8" s="392" t="s">
        <v>164</v>
      </c>
      <c r="V8" s="393"/>
      <c r="W8" s="393"/>
      <c r="X8" s="81"/>
    </row>
    <row r="9" spans="1:26" ht="42" x14ac:dyDescent="0.25">
      <c r="B9" s="12" t="s">
        <v>36</v>
      </c>
      <c r="C9" s="14" t="s">
        <v>37</v>
      </c>
      <c r="D9" s="86" t="s">
        <v>38</v>
      </c>
      <c r="E9" s="86" t="s">
        <v>39</v>
      </c>
      <c r="F9" s="86" t="s">
        <v>40</v>
      </c>
      <c r="G9" s="82" t="s">
        <v>41</v>
      </c>
      <c r="H9" s="15" t="s">
        <v>42</v>
      </c>
      <c r="I9" s="82" t="s">
        <v>43</v>
      </c>
      <c r="J9" s="82" t="s">
        <v>44</v>
      </c>
      <c r="K9" s="15" t="s">
        <v>45</v>
      </c>
      <c r="L9" s="82" t="s">
        <v>46</v>
      </c>
      <c r="M9" s="82" t="s">
        <v>161</v>
      </c>
      <c r="N9" s="188" t="s">
        <v>2</v>
      </c>
      <c r="O9" s="188" t="s">
        <v>31</v>
      </c>
      <c r="P9" s="82" t="s">
        <v>4</v>
      </c>
      <c r="Q9" s="82" t="s">
        <v>5</v>
      </c>
      <c r="R9" s="82" t="s">
        <v>6</v>
      </c>
      <c r="S9" s="82" t="s">
        <v>7</v>
      </c>
      <c r="T9" s="82" t="s">
        <v>8</v>
      </c>
      <c r="U9" s="82" t="s">
        <v>32</v>
      </c>
      <c r="V9" s="82" t="s">
        <v>33</v>
      </c>
      <c r="W9" s="82" t="s">
        <v>34</v>
      </c>
      <c r="X9" s="82" t="s">
        <v>35</v>
      </c>
    </row>
    <row r="10" spans="1:26" x14ac:dyDescent="0.25">
      <c r="C10" s="17" t="s">
        <v>11</v>
      </c>
      <c r="D10" s="87"/>
      <c r="E10" s="87"/>
      <c r="F10" s="87"/>
      <c r="G10" s="18"/>
      <c r="H10" s="10"/>
      <c r="I10" s="19"/>
      <c r="J10" s="19"/>
      <c r="K10" s="19"/>
      <c r="L10" s="19"/>
      <c r="M10" s="19"/>
      <c r="N10" s="189"/>
      <c r="O10" s="189"/>
      <c r="P10" s="20"/>
      <c r="Q10" s="20"/>
      <c r="R10" s="20"/>
      <c r="S10" s="20"/>
      <c r="T10" s="20"/>
      <c r="U10" s="21"/>
      <c r="V10" s="20"/>
      <c r="W10" s="22"/>
      <c r="X10" s="23"/>
    </row>
    <row r="11" spans="1:26" ht="63" x14ac:dyDescent="0.25">
      <c r="B11" s="24" t="s">
        <v>47</v>
      </c>
      <c r="C11" s="112" t="s">
        <v>48</v>
      </c>
      <c r="D11" s="113"/>
      <c r="E11" s="331"/>
      <c r="F11" s="331">
        <f t="shared" ref="F11:F21" si="0">IF(OR(E11="Program",E11="WoVG Capability"),"[Insert Program/WoVG Capability name here]",E11)</f>
        <v>0</v>
      </c>
      <c r="G11" s="107"/>
      <c r="H11" s="108"/>
      <c r="I11" s="109"/>
      <c r="J11" s="109"/>
      <c r="K11" s="109"/>
      <c r="L11" s="109"/>
      <c r="M11" s="114"/>
      <c r="N11" s="153" t="str">
        <f>IFERROR(IF(N$9&lt;$I11, " ",IF($N$9&gt;$J11," ",INDEX('Standard costing - VPS'!$B$2:$J$7,MATCH($I11,'Standard costing - VPS'!$B$2:$B$7,0),MATCH($G11,'Standard costing - VPS'!$B$2:$J$2,0))*1/12))," ")</f>
        <v xml:space="preserve"> </v>
      </c>
      <c r="O11" s="190" t="str">
        <f>IF(O$9&lt;$I11," ",IF($O$9&gt;$J11," ",INDEX('Standard costing - VPS'!$B$2:$J$7,MATCH($I11,'Standard costing - VPS'!$B$2:$B$7,0),MATCH($G11,'Standard costing - VPS'!$B$2:$J$2,0))*$H11*(M11/12)))</f>
        <v xml:space="preserve"> </v>
      </c>
      <c r="P11" s="124" t="str">
        <f>IF(P$9&lt;$I11, " ",IF($P$9&gt;$J11," ",INDEX('Standard costing - VPS'!$B$2:$J$7,MATCH($I11,'Standard costing - VPS'!$B$2:$B$7,0),MATCH($G11,'Standard costing - VPS'!$B$2:$J$2,0))*$H11))</f>
        <v xml:space="preserve"> </v>
      </c>
      <c r="Q11" s="124" t="str">
        <f>IF(Q$9&lt;$I11," ",IF($Q$9&gt;$J11," ",INDEX('Standard costing - VPS'!$B$2:$J$7,MATCH($I11,'Standard costing - VPS'!$B$2:$B$7,0),MATCH($G11,'Standard costing - VPS'!$B$2:$J$2,0))*$H11))</f>
        <v xml:space="preserve"> </v>
      </c>
      <c r="R11" s="124" t="str">
        <f>IF(R$9&lt;$I11, " ",IF($R$9&gt;$J11," ",INDEX('Standard costing - VPS'!$B$2:$J$7,MATCH($I11,'Standard costing - VPS'!$B$2:$B$7,0),MATCH($G11,'Standard costing - VPS'!$B$2:$J$2,0))*$H11))</f>
        <v xml:space="preserve"> </v>
      </c>
      <c r="S11" s="218">
        <f>SUM(N11:R11)</f>
        <v>0</v>
      </c>
      <c r="T11" s="153" t="str">
        <f>IF(T$9&lt;$I11," ",IF($T$9&gt;$J11," ",INDEX('Standard costing - VPS'!$B$2:$J$7,MATCH($I11,'Standard costing - VPS'!$B$2:$B$7,0),MATCH($G11,'Standard costing - VPS'!$B$2:$J$2,0))*$H11))</f>
        <v xml:space="preserve"> </v>
      </c>
      <c r="U11" s="132">
        <v>0</v>
      </c>
      <c r="V11" s="133">
        <v>0</v>
      </c>
      <c r="W11" s="134" t="s">
        <v>169</v>
      </c>
      <c r="X11" s="111"/>
    </row>
    <row r="12" spans="1:26" x14ac:dyDescent="0.25">
      <c r="C12" s="105"/>
      <c r="D12" s="113"/>
      <c r="E12" s="331"/>
      <c r="F12" s="331">
        <f t="shared" si="0"/>
        <v>0</v>
      </c>
      <c r="G12" s="107"/>
      <c r="H12" s="108"/>
      <c r="I12" s="109"/>
      <c r="J12" s="109"/>
      <c r="K12" s="109"/>
      <c r="L12" s="109"/>
      <c r="M12" s="115"/>
      <c r="N12" s="153" t="str">
        <f>IFERROR(IF(N$9&lt;$I12, " ",IF($N$9&gt;$J12," ",INDEX('Standard costing - VPS'!$B$2:$J$7,MATCH($I12,'Standard costing - VPS'!$B$2:$B$7,0),MATCH($G12,'Standard costing - VPS'!$B$2:$J$2,0))*1/12))," ")</f>
        <v xml:space="preserve"> </v>
      </c>
      <c r="O12" s="190" t="str">
        <f>IF(O$9&lt;$I12," ",IF($O$9&gt;$J12," ",INDEX('Standard costing - VPS'!$B$2:$J$7,MATCH($I12,'Standard costing - VPS'!$B$2:$B$7,0),MATCH($G12,'Standard costing - VPS'!$B$2:$J$2,0))*$H12*(M12/12)))</f>
        <v xml:space="preserve"> </v>
      </c>
      <c r="P12" s="124" t="str">
        <f>IF(P$9&lt;$I12, " ",IF($P$9&gt;$J12," ",INDEX('Standard costing - VPS'!$B$2:$J$7,MATCH($I12,'Standard costing - VPS'!$B$2:$B$7,0),MATCH($G12,'Standard costing - VPS'!$B$2:$J$2,0))*$H12))</f>
        <v xml:space="preserve"> </v>
      </c>
      <c r="Q12" s="124" t="str">
        <f>IF(Q$9&lt;$I12," ",IF($Q$9&gt;$J12," ",INDEX('Standard costing - VPS'!$B$2:$J$7,MATCH($I12,'Standard costing - VPS'!$B$2:$B$7,0),MATCH($G12,'Standard costing - VPS'!$B$2:$J$2,0))*$H12))</f>
        <v xml:space="preserve"> </v>
      </c>
      <c r="R12" s="124" t="str">
        <f>IF(R$9&lt;$I12, " ",IF($R$9&gt;$J12," ",INDEX('Standard costing - VPS'!$B$2:$J$7,MATCH($I12,'Standard costing - VPS'!$B$2:$B$7,0),MATCH($G12,'Standard costing - VPS'!$B$2:$J$2,0))*$H12))</f>
        <v xml:space="preserve"> </v>
      </c>
      <c r="S12" s="218">
        <f t="shared" ref="S12:S22" si="1">SUM(N12:R12)</f>
        <v>0</v>
      </c>
      <c r="T12" s="153" t="str">
        <f>IF(T$9&lt;$I12," ",IF($T$9&gt;$J12," ",INDEX('Standard costing - VPS'!$B$2:$J$7,MATCH($I12,'Standard costing - VPS'!$B$2:$B$7,0),MATCH($G12,'Standard costing - VPS'!$B$2:$J$2,0))*$H12))</f>
        <v xml:space="preserve"> </v>
      </c>
      <c r="U12" s="132">
        <v>0</v>
      </c>
      <c r="V12" s="133">
        <v>0</v>
      </c>
      <c r="W12" s="134" t="s">
        <v>169</v>
      </c>
      <c r="X12" s="111"/>
      <c r="Z12" s="25"/>
    </row>
    <row r="13" spans="1:26" x14ac:dyDescent="0.25">
      <c r="C13" s="105" t="s">
        <v>53</v>
      </c>
      <c r="D13" s="106"/>
      <c r="E13" s="331"/>
      <c r="F13" s="331">
        <f t="shared" si="0"/>
        <v>0</v>
      </c>
      <c r="G13" s="107"/>
      <c r="H13" s="108"/>
      <c r="I13" s="109"/>
      <c r="J13" s="109"/>
      <c r="K13" s="109"/>
      <c r="L13" s="109"/>
      <c r="M13" s="114"/>
      <c r="N13" s="153" t="str">
        <f>IFERROR(IF(N$9&lt;$I13, " ",IF($N$9&gt;$J13," ",INDEX('Standard costing - VPS'!$B$2:$J$7,MATCH($I13,'Standard costing - VPS'!$B$2:$B$7,0),MATCH($G13,'Standard costing - VPS'!$B$2:$J$2,0))*1/12))," ")</f>
        <v xml:space="preserve"> </v>
      </c>
      <c r="O13" s="190" t="str">
        <f>IF(O$9&lt;$I13," ",IF($O$9&gt;$J13," ",INDEX('Standard costing - VPS'!$B$2:$J$7,MATCH($I13,'Standard costing - VPS'!$B$2:$B$7,0),MATCH($G13,'Standard costing - VPS'!$B$2:$J$2,0))*$H13*(M13/12)))</f>
        <v xml:space="preserve"> </v>
      </c>
      <c r="P13" s="124" t="str">
        <f>IF(P$9&lt;$I13, " ",IF($P$9&gt;$J13," ",INDEX('Standard costing - VPS'!$B$2:$J$7,MATCH($I13,'Standard costing - VPS'!$B$2:$B$7,0),MATCH($G13,'Standard costing - VPS'!$B$2:$J$2,0))*$H13))</f>
        <v xml:space="preserve"> </v>
      </c>
      <c r="Q13" s="124" t="str">
        <f>IF(Q$9&lt;$I13," ",IF($Q$9&gt;$J13," ",INDEX('Standard costing - VPS'!$B$2:$J$7,MATCH($I13,'Standard costing - VPS'!$B$2:$B$7,0),MATCH($G13,'Standard costing - VPS'!$B$2:$J$2,0))*$H13))</f>
        <v xml:space="preserve"> </v>
      </c>
      <c r="R13" s="124" t="str">
        <f>IF(R$9&lt;$I13, " ",IF($R$9&gt;$J13," ",INDEX('Standard costing - VPS'!$B$2:$J$7,MATCH($I13,'Standard costing - VPS'!$B$2:$B$7,0),MATCH($G13,'Standard costing - VPS'!$B$2:$J$2,0))*$H13))</f>
        <v xml:space="preserve"> </v>
      </c>
      <c r="S13" s="218">
        <f t="shared" si="1"/>
        <v>0</v>
      </c>
      <c r="T13" s="153" t="str">
        <f>IF(T$9&lt;$I13," ",IF($T$9&gt;$J13," ",INDEX('Standard costing - VPS'!$B$2:$J$7,MATCH($I13,'Standard costing - VPS'!$B$2:$B$7,0),MATCH($G13,'Standard costing - VPS'!$B$2:$J$2,0))*$H13))</f>
        <v xml:space="preserve"> </v>
      </c>
      <c r="U13" s="132">
        <v>0</v>
      </c>
      <c r="V13" s="133">
        <v>0</v>
      </c>
      <c r="W13" s="134" t="s">
        <v>169</v>
      </c>
      <c r="X13" s="111"/>
      <c r="Z13" s="25"/>
    </row>
    <row r="14" spans="1:26" x14ac:dyDescent="0.25">
      <c r="C14" s="105"/>
      <c r="D14" s="106"/>
      <c r="E14" s="331"/>
      <c r="F14" s="331">
        <f t="shared" si="0"/>
        <v>0</v>
      </c>
      <c r="G14" s="107"/>
      <c r="H14" s="108"/>
      <c r="I14" s="109"/>
      <c r="J14" s="109"/>
      <c r="K14" s="109"/>
      <c r="L14" s="109"/>
      <c r="M14" s="114"/>
      <c r="N14" s="153" t="str">
        <f>IFERROR(IF(N$9&lt;$I14, " ",IF($N$9&gt;$J14," ",INDEX('Standard costing - VPS'!$B$2:$J$7,MATCH($I14,'Standard costing - VPS'!$B$2:$B$7,0),MATCH($G14,'Standard costing - VPS'!$B$2:$J$2,0))*1/12))," ")</f>
        <v xml:space="preserve"> </v>
      </c>
      <c r="O14" s="190" t="str">
        <f>IF(O$9&lt;$I14," ",IF($O$9&gt;$J14," ",INDEX('Standard costing - VPS'!$B$2:$J$7,MATCH($I14,'Standard costing - VPS'!$B$2:$B$7,0),MATCH($G14,'Standard costing - VPS'!$B$2:$J$2,0))*$H14*(M14/12)))</f>
        <v xml:space="preserve"> </v>
      </c>
      <c r="P14" s="124" t="str">
        <f>IF(P$9&lt;$I14, " ",IF($P$9&gt;$J14," ",INDEX('Standard costing - VPS'!$B$2:$J$7,MATCH($I14,'Standard costing - VPS'!$B$2:$B$7,0),MATCH($G14,'Standard costing - VPS'!$B$2:$J$2,0))*$H14))</f>
        <v xml:space="preserve"> </v>
      </c>
      <c r="Q14" s="124" t="str">
        <f>IF(Q$9&lt;$I14," ",IF($Q$9&gt;$J14," ",INDEX('Standard costing - VPS'!$B$2:$J$7,MATCH($I14,'Standard costing - VPS'!$B$2:$B$7,0),MATCH($G14,'Standard costing - VPS'!$B$2:$J$2,0))*$H14))</f>
        <v xml:space="preserve"> </v>
      </c>
      <c r="R14" s="124" t="str">
        <f>IF(R$9&lt;$I14, " ",IF($R$9&gt;$J14," ",INDEX('Standard costing - VPS'!$B$2:$J$7,MATCH($I14,'Standard costing - VPS'!$B$2:$B$7,0),MATCH($G14,'Standard costing - VPS'!$B$2:$J$2,0))*$H14))</f>
        <v xml:space="preserve"> </v>
      </c>
      <c r="S14" s="218">
        <f t="shared" si="1"/>
        <v>0</v>
      </c>
      <c r="T14" s="153" t="str">
        <f>IF(T$9&lt;$I14," ",IF($T$9&gt;$J14," ",INDEX('Standard costing - VPS'!$B$2:$J$7,MATCH($I14,'Standard costing - VPS'!$B$2:$B$7,0),MATCH($G14,'Standard costing - VPS'!$B$2:$J$2,0))*$H14))</f>
        <v xml:space="preserve"> </v>
      </c>
      <c r="U14" s="132"/>
      <c r="V14" s="133"/>
      <c r="W14" s="134"/>
      <c r="X14" s="111"/>
      <c r="Z14" s="25"/>
    </row>
    <row r="15" spans="1:26" x14ac:dyDescent="0.25">
      <c r="C15" s="105"/>
      <c r="D15" s="106"/>
      <c r="E15" s="331"/>
      <c r="F15" s="331">
        <f t="shared" si="0"/>
        <v>0</v>
      </c>
      <c r="G15" s="107"/>
      <c r="H15" s="108"/>
      <c r="I15" s="109"/>
      <c r="J15" s="109"/>
      <c r="K15" s="109"/>
      <c r="L15" s="109"/>
      <c r="M15" s="114"/>
      <c r="N15" s="153" t="str">
        <f>IFERROR(IF(N$9&lt;$I15, " ",IF($N$9&gt;$J15," ",INDEX('Standard costing - VPS'!$B$2:$J$7,MATCH($I15,'Standard costing - VPS'!$B$2:$B$7,0),MATCH($G15,'Standard costing - VPS'!$B$2:$J$2,0))*1/12))," ")</f>
        <v xml:space="preserve"> </v>
      </c>
      <c r="O15" s="190" t="str">
        <f>IF(O$9&lt;$I15," ",IF($O$9&gt;$J15," ",INDEX('Standard costing - VPS'!$B$2:$J$7,MATCH($I15,'Standard costing - VPS'!$B$2:$B$7,0),MATCH($G15,'Standard costing - VPS'!$B$2:$J$2,0))*$H15*(M15/12)))</f>
        <v xml:space="preserve"> </v>
      </c>
      <c r="P15" s="124" t="str">
        <f>IF(P$9&lt;$I15, " ",IF($P$9&gt;$J15," ",INDEX('Standard costing - VPS'!$B$2:$J$7,MATCH($I15,'Standard costing - VPS'!$B$2:$B$7,0),MATCH($G15,'Standard costing - VPS'!$B$2:$J$2,0))*$H15))</f>
        <v xml:space="preserve"> </v>
      </c>
      <c r="Q15" s="124" t="str">
        <f>IF(Q$9&lt;$I15," ",IF($Q$9&gt;$J15," ",INDEX('Standard costing - VPS'!$B$2:$J$7,MATCH($I15,'Standard costing - VPS'!$B$2:$B$7,0),MATCH($G15,'Standard costing - VPS'!$B$2:$J$2,0))*$H15))</f>
        <v xml:space="preserve"> </v>
      </c>
      <c r="R15" s="124" t="str">
        <f>IF(R$9&lt;$I15, " ",IF($R$9&gt;$J15," ",INDEX('Standard costing - VPS'!$B$2:$J$7,MATCH($I15,'Standard costing - VPS'!$B$2:$B$7,0),MATCH($G15,'Standard costing - VPS'!$B$2:$J$2,0))*$H15))</f>
        <v xml:space="preserve"> </v>
      </c>
      <c r="S15" s="218">
        <f>SUM(N15:R15)</f>
        <v>0</v>
      </c>
      <c r="T15" s="153" t="str">
        <f>IF(T$9&lt;$I15," ",IF($T$9&gt;$J15," ",INDEX('Standard costing - VPS'!$B$2:$J$7,MATCH($I15,'Standard costing - VPS'!$B$2:$B$7,0),MATCH($G15,'Standard costing - VPS'!$B$2:$J$2,0))*$H15))</f>
        <v xml:space="preserve"> </v>
      </c>
      <c r="U15" s="132"/>
      <c r="V15" s="133"/>
      <c r="W15" s="134"/>
      <c r="X15" s="111"/>
      <c r="Z15" s="25"/>
    </row>
    <row r="16" spans="1:26" x14ac:dyDescent="0.25">
      <c r="C16" s="105"/>
      <c r="D16" s="106"/>
      <c r="E16" s="331"/>
      <c r="F16" s="331">
        <f t="shared" si="0"/>
        <v>0</v>
      </c>
      <c r="G16" s="107"/>
      <c r="H16" s="108"/>
      <c r="I16" s="109"/>
      <c r="J16" s="109"/>
      <c r="K16" s="109"/>
      <c r="L16" s="109"/>
      <c r="M16" s="114"/>
      <c r="N16" s="153" t="str">
        <f>IFERROR(IF(N$9&lt;$I16, " ",IF($N$9&gt;$J16," ",INDEX('Standard costing - VPS'!$B$2:$J$7,MATCH($I16,'Standard costing - VPS'!$B$2:$B$7,0),MATCH($G16,'Standard costing - VPS'!$B$2:$J$2,0))*1/12))," ")</f>
        <v xml:space="preserve"> </v>
      </c>
      <c r="O16" s="190" t="str">
        <f>IF(O$9&lt;$I16," ",IF($O$9&gt;$J16," ",INDEX('Standard costing - VPS'!$B$2:$J$7,MATCH($I16,'Standard costing - VPS'!$B$2:$B$7,0),MATCH($G16,'Standard costing - VPS'!$B$2:$J$2,0))*$H16*(M16/12)))</f>
        <v xml:space="preserve"> </v>
      </c>
      <c r="P16" s="124" t="str">
        <f>IF(P$9&lt;$I16, " ",IF($P$9&gt;$J16," ",INDEX('Standard costing - VPS'!$B$2:$J$7,MATCH($I16,'Standard costing - VPS'!$B$2:$B$7,0),MATCH($G16,'Standard costing - VPS'!$B$2:$J$2,0))*$H16))</f>
        <v xml:space="preserve"> </v>
      </c>
      <c r="Q16" s="124" t="str">
        <f>IF(Q$9&lt;$I16," ",IF($Q$9&gt;$J16," ",INDEX('Standard costing - VPS'!$B$2:$J$7,MATCH($I16,'Standard costing - VPS'!$B$2:$B$7,0),MATCH($G16,'Standard costing - VPS'!$B$2:$J$2,0))*$H16))</f>
        <v xml:space="preserve"> </v>
      </c>
      <c r="R16" s="124" t="str">
        <f>IF(R$9&lt;$I16, " ",IF($R$9&gt;$J16," ",INDEX('Standard costing - VPS'!$B$2:$J$7,MATCH($I16,'Standard costing - VPS'!$B$2:$B$7,0),MATCH($G16,'Standard costing - VPS'!$B$2:$J$2,0))*$H16))</f>
        <v xml:space="preserve"> </v>
      </c>
      <c r="S16" s="218">
        <f t="shared" si="1"/>
        <v>0</v>
      </c>
      <c r="T16" s="153" t="str">
        <f>IF(T$9&lt;$I16," ",IF($T$9&gt;$J16," ",INDEX('Standard costing - VPS'!$B$2:$J$7,MATCH($I16,'Standard costing - VPS'!$B$2:$B$7,0),MATCH($G16,'Standard costing - VPS'!$B$2:$J$2,0))*$H16))</f>
        <v xml:space="preserve"> </v>
      </c>
      <c r="U16" s="132"/>
      <c r="V16" s="133"/>
      <c r="W16" s="134"/>
      <c r="X16" s="111"/>
      <c r="Z16" s="25"/>
    </row>
    <row r="17" spans="1:26" x14ac:dyDescent="0.25">
      <c r="C17" s="105"/>
      <c r="D17" s="106"/>
      <c r="E17" s="331"/>
      <c r="F17" s="331">
        <f t="shared" si="0"/>
        <v>0</v>
      </c>
      <c r="G17" s="107"/>
      <c r="H17" s="108"/>
      <c r="I17" s="109"/>
      <c r="J17" s="109"/>
      <c r="K17" s="109"/>
      <c r="L17" s="109"/>
      <c r="M17" s="114"/>
      <c r="N17" s="153" t="str">
        <f>IFERROR(IF(N$9&lt;$I17, " ",IF($N$9&gt;$J17," ",INDEX('Standard costing - VPS'!$B$2:$J$7,MATCH($I17,'Standard costing - VPS'!$B$2:$B$7,0),MATCH($G17,'Standard costing - VPS'!$B$2:$J$2,0))*1/12))," ")</f>
        <v xml:space="preserve"> </v>
      </c>
      <c r="O17" s="190" t="str">
        <f>IF(O$9&lt;$I17," ",IF($O$9&gt;$J17," ",INDEX('Standard costing - VPS'!$B$2:$J$7,MATCH($I17,'Standard costing - VPS'!$B$2:$B$7,0),MATCH($G17,'Standard costing - VPS'!$B$2:$J$2,0))*$H17*(M17/12)))</f>
        <v xml:space="preserve"> </v>
      </c>
      <c r="P17" s="124" t="str">
        <f>IF(P$9&lt;$I17, " ",IF($P$9&gt;$J17," ",INDEX('Standard costing - VPS'!$B$2:$J$7,MATCH($I17,'Standard costing - VPS'!$B$2:$B$7,0),MATCH($G17,'Standard costing - VPS'!$B$2:$J$2,0))*$H17))</f>
        <v xml:space="preserve"> </v>
      </c>
      <c r="Q17" s="124" t="str">
        <f>IF(Q$9&lt;$I17," ",IF($Q$9&gt;$J17," ",INDEX('Standard costing - VPS'!$B$2:$J$7,MATCH($I17,'Standard costing - VPS'!$B$2:$B$7,0),MATCH($G17,'Standard costing - VPS'!$B$2:$J$2,0))*$H17))</f>
        <v xml:space="preserve"> </v>
      </c>
      <c r="R17" s="124" t="str">
        <f>IF(R$9&lt;$I17, " ",IF($R$9&gt;$J17," ",INDEX('Standard costing - VPS'!$B$2:$J$7,MATCH($I17,'Standard costing - VPS'!$B$2:$B$7,0),MATCH($G17,'Standard costing - VPS'!$B$2:$J$2,0))*$H17))</f>
        <v xml:space="preserve"> </v>
      </c>
      <c r="S17" s="218">
        <f t="shared" si="1"/>
        <v>0</v>
      </c>
      <c r="T17" s="153" t="str">
        <f>IF(T$9&lt;$I17," ",IF($T$9&gt;$J17," ",INDEX('Standard costing - VPS'!$B$2:$J$7,MATCH($I17,'Standard costing - VPS'!$B$2:$B$7,0),MATCH($G17,'Standard costing - VPS'!$B$2:$J$2,0))*$H17))</f>
        <v xml:space="preserve"> </v>
      </c>
      <c r="U17" s="132"/>
      <c r="V17" s="133"/>
      <c r="W17" s="134"/>
      <c r="X17" s="111"/>
      <c r="Z17" s="25"/>
    </row>
    <row r="18" spans="1:26" x14ac:dyDescent="0.25">
      <c r="C18" s="105"/>
      <c r="D18" s="106"/>
      <c r="E18" s="331"/>
      <c r="F18" s="331">
        <f t="shared" si="0"/>
        <v>0</v>
      </c>
      <c r="G18" s="107"/>
      <c r="H18" s="108"/>
      <c r="I18" s="109"/>
      <c r="J18" s="109"/>
      <c r="K18" s="109"/>
      <c r="L18" s="109"/>
      <c r="M18" s="114"/>
      <c r="N18" s="153" t="str">
        <f>IFERROR(IF(N$9&lt;$I18, " ",IF($N$9&gt;$J18," ",INDEX('Standard costing - VPS'!$B$2:$J$7,MATCH($I18,'Standard costing - VPS'!$B$2:$B$7,0),MATCH($G18,'Standard costing - VPS'!$B$2:$J$2,0))*1/12))," ")</f>
        <v xml:space="preserve"> </v>
      </c>
      <c r="O18" s="190" t="str">
        <f>IF(O$9&lt;$I18," ",IF($O$9&gt;$J18," ",INDEX('Standard costing - VPS'!$B$2:$J$7,MATCH($I18,'Standard costing - VPS'!$B$2:$B$7,0),MATCH($G18,'Standard costing - VPS'!$B$2:$J$2,0))*$H18*(M18/12)))</f>
        <v xml:space="preserve"> </v>
      </c>
      <c r="P18" s="124" t="str">
        <f>IF(P$9&lt;$I18, " ",IF($P$9&gt;$J18," ",INDEX('Standard costing - VPS'!$B$2:$J$7,MATCH($I18,'Standard costing - VPS'!$B$2:$B$7,0),MATCH($G18,'Standard costing - VPS'!$B$2:$J$2,0))*$H18))</f>
        <v xml:space="preserve"> </v>
      </c>
      <c r="Q18" s="124" t="str">
        <f>IF(Q$9&lt;$I18," ",IF($Q$9&gt;$J18," ",INDEX('Standard costing - VPS'!$B$2:$J$7,MATCH($I18,'Standard costing - VPS'!$B$2:$B$7,0),MATCH($G18,'Standard costing - VPS'!$B$2:$J$2,0))*$H18))</f>
        <v xml:space="preserve"> </v>
      </c>
      <c r="R18" s="124" t="str">
        <f>IF(R$9&lt;$I18, " ",IF($R$9&gt;$J18," ",INDEX('Standard costing - VPS'!$B$2:$J$7,MATCH($I18,'Standard costing - VPS'!$B$2:$B$7,0),MATCH($G18,'Standard costing - VPS'!$B$2:$J$2,0))*$H18))</f>
        <v xml:space="preserve"> </v>
      </c>
      <c r="S18" s="218">
        <f t="shared" si="1"/>
        <v>0</v>
      </c>
      <c r="T18" s="153" t="str">
        <f>IF(T$9&lt;$I18," ",IF($T$9&gt;$J18," ",INDEX('Standard costing - VPS'!$B$2:$J$7,MATCH($I18,'Standard costing - VPS'!$B$2:$B$7,0),MATCH($G18,'Standard costing - VPS'!$B$2:$J$2,0))*$H18))</f>
        <v xml:space="preserve"> </v>
      </c>
      <c r="U18" s="132"/>
      <c r="V18" s="133"/>
      <c r="W18" s="134"/>
      <c r="X18" s="111"/>
      <c r="Z18" s="25"/>
    </row>
    <row r="19" spans="1:26" x14ac:dyDescent="0.25">
      <c r="C19" s="105"/>
      <c r="D19" s="106"/>
      <c r="E19" s="331"/>
      <c r="F19" s="331">
        <f t="shared" si="0"/>
        <v>0</v>
      </c>
      <c r="G19" s="107"/>
      <c r="H19" s="108"/>
      <c r="I19" s="109"/>
      <c r="J19" s="109"/>
      <c r="K19" s="109"/>
      <c r="L19" s="109"/>
      <c r="M19" s="114"/>
      <c r="N19" s="153" t="str">
        <f>IFERROR(IF(N$9&lt;$I19, " ",IF($N$9&gt;$J19," ",INDEX('Standard costing - VPS'!$B$2:$J$7,MATCH($I19,'Standard costing - VPS'!$B$2:$B$7,0),MATCH($G19,'Standard costing - VPS'!$B$2:$J$2,0))*1/12))," ")</f>
        <v xml:space="preserve"> </v>
      </c>
      <c r="O19" s="190" t="str">
        <f>IF(O$9&lt;$I19," ",IF($O$9&gt;$J19," ",INDEX('Standard costing - VPS'!$B$2:$J$7,MATCH($I19,'Standard costing - VPS'!$B$2:$B$7,0),MATCH($G19,'Standard costing - VPS'!$B$2:$J$2,0))*$H19*(M19/12)))</f>
        <v xml:space="preserve"> </v>
      </c>
      <c r="P19" s="124" t="str">
        <f>IF(P$9&lt;$I19, " ",IF($P$9&gt;$J19," ",INDEX('Standard costing - VPS'!$B$2:$J$7,MATCH($I19,'Standard costing - VPS'!$B$2:$B$7,0),MATCH($G19,'Standard costing - VPS'!$B$2:$J$2,0))*$H19))</f>
        <v xml:space="preserve"> </v>
      </c>
      <c r="Q19" s="124" t="str">
        <f>IF(Q$9&lt;$I19," ",IF($Q$9&gt;$J19," ",INDEX('Standard costing - VPS'!$B$2:$J$7,MATCH($I19,'Standard costing - VPS'!$B$2:$B$7,0),MATCH($G19,'Standard costing - VPS'!$B$2:$J$2,0))*$H19))</f>
        <v xml:space="preserve"> </v>
      </c>
      <c r="R19" s="124" t="str">
        <f>IF(R$9&lt;$I19, " ",IF($R$9&gt;$J19," ",INDEX('Standard costing - VPS'!$B$2:$J$7,MATCH($I19,'Standard costing - VPS'!$B$2:$B$7,0),MATCH($G19,'Standard costing - VPS'!$B$2:$J$2,0))*$H19))</f>
        <v xml:space="preserve"> </v>
      </c>
      <c r="S19" s="218">
        <f t="shared" si="1"/>
        <v>0</v>
      </c>
      <c r="T19" s="153" t="str">
        <f>IF(T$9&lt;$I19," ",IF($T$9&gt;$J19," ",INDEX('Standard costing - VPS'!$B$2:$J$7,MATCH($I19,'Standard costing - VPS'!$B$2:$B$7,0),MATCH($G19,'Standard costing - VPS'!$B$2:$J$2,0))*$H19))</f>
        <v xml:space="preserve"> </v>
      </c>
      <c r="U19" s="132"/>
      <c r="V19" s="133"/>
      <c r="W19" s="134"/>
      <c r="X19" s="111"/>
      <c r="Z19" s="25"/>
    </row>
    <row r="20" spans="1:26" x14ac:dyDescent="0.25">
      <c r="C20" s="105"/>
      <c r="D20" s="106"/>
      <c r="E20" s="331"/>
      <c r="F20" s="331">
        <f t="shared" si="0"/>
        <v>0</v>
      </c>
      <c r="G20" s="107"/>
      <c r="H20" s="108"/>
      <c r="I20" s="109"/>
      <c r="J20" s="109"/>
      <c r="K20" s="109"/>
      <c r="L20" s="109"/>
      <c r="M20" s="114"/>
      <c r="N20" s="153" t="str">
        <f>IFERROR(IF(N$9&lt;$I20, " ",IF($N$9&gt;$J20," ",INDEX('Standard costing - VPS'!$B$2:$J$7,MATCH($I20,'Standard costing - VPS'!$B$2:$B$7,0),MATCH($G20,'Standard costing - VPS'!$B$2:$J$2,0))*1/12))," ")</f>
        <v xml:space="preserve"> </v>
      </c>
      <c r="O20" s="190" t="str">
        <f>IF(O$9&lt;$I20," ",IF($O$9&gt;$J20," ",INDEX('Standard costing - VPS'!$B$2:$J$7,MATCH($I20,'Standard costing - VPS'!$B$2:$B$7,0),MATCH($G20,'Standard costing - VPS'!$B$2:$J$2,0))*$H20*(M20/12)))</f>
        <v xml:space="preserve"> </v>
      </c>
      <c r="P20" s="124" t="str">
        <f>IF(P$9&lt;$I20, " ",IF($P$9&gt;$J20," ",INDEX('Standard costing - VPS'!$B$2:$J$7,MATCH($I20,'Standard costing - VPS'!$B$2:$B$7,0),MATCH($G20,'Standard costing - VPS'!$B$2:$J$2,0))*$H20))</f>
        <v xml:space="preserve"> </v>
      </c>
      <c r="Q20" s="124" t="str">
        <f>IF(Q$9&lt;$I20," ",IF($Q$9&gt;$J20," ",INDEX('Standard costing - VPS'!$B$2:$J$7,MATCH($I20,'Standard costing - VPS'!$B$2:$B$7,0),MATCH($G20,'Standard costing - VPS'!$B$2:$J$2,0))*$H20))</f>
        <v xml:space="preserve"> </v>
      </c>
      <c r="R20" s="124" t="str">
        <f>IF(R$9&lt;$I20, " ",IF($R$9&gt;$J20," ",INDEX('Standard costing - VPS'!$B$2:$J$7,MATCH($I20,'Standard costing - VPS'!$B$2:$B$7,0),MATCH($G20,'Standard costing - VPS'!$B$2:$J$2,0))*$H20))</f>
        <v xml:space="preserve"> </v>
      </c>
      <c r="S20" s="218">
        <f t="shared" si="1"/>
        <v>0</v>
      </c>
      <c r="T20" s="153" t="str">
        <f>IF(T$9&lt;$I20," ",IF($T$9&gt;$J20," ",INDEX('Standard costing - VPS'!$B$2:$J$7,MATCH($I20,'Standard costing - VPS'!$B$2:$B$7,0),MATCH($G20,'Standard costing - VPS'!$B$2:$J$2,0))*$H20))</f>
        <v xml:space="preserve"> </v>
      </c>
      <c r="U20" s="132">
        <v>0</v>
      </c>
      <c r="V20" s="133">
        <v>0</v>
      </c>
      <c r="W20" s="134" t="s">
        <v>169</v>
      </c>
      <c r="X20" s="111"/>
      <c r="Z20" s="25"/>
    </row>
    <row r="21" spans="1:26" x14ac:dyDescent="0.25">
      <c r="C21" s="105"/>
      <c r="D21" s="106"/>
      <c r="E21" s="331"/>
      <c r="F21" s="331">
        <f t="shared" si="0"/>
        <v>0</v>
      </c>
      <c r="G21" s="107"/>
      <c r="H21" s="108"/>
      <c r="I21" s="109"/>
      <c r="J21" s="109"/>
      <c r="K21" s="109"/>
      <c r="L21" s="109"/>
      <c r="M21" s="114"/>
      <c r="N21" s="153" t="str">
        <f>IFERROR(IF(N$9&lt;$I21, " ",IF($N$9&gt;$J21," ",INDEX('Standard costing - VPS'!$B$2:$J$7,MATCH($I21,'Standard costing - VPS'!$B$2:$B$7,0),MATCH($G21,'Standard costing - VPS'!$B$2:$J$2,0))*1/12))," ")</f>
        <v xml:space="preserve"> </v>
      </c>
      <c r="O21" s="190" t="str">
        <f>IF(O$9&lt;$I21," ",IF($O$9&gt;$J21," ",INDEX('Standard costing - VPS'!$B$2:$J$7,MATCH($I21,'Standard costing - VPS'!$B$2:$B$7,0),MATCH($G21,'Standard costing - VPS'!$B$2:$J$2,0))*$H21*(M21/12)))</f>
        <v xml:space="preserve"> </v>
      </c>
      <c r="P21" s="124" t="str">
        <f>IF(P$9&lt;$I21, " ",IF($P$9&gt;$J21," ",INDEX('Standard costing - VPS'!$B$2:$J$7,MATCH($I21,'Standard costing - VPS'!$B$2:$B$7,0),MATCH($G21,'Standard costing - VPS'!$B$2:$J$2,0))*$H21))</f>
        <v xml:space="preserve"> </v>
      </c>
      <c r="Q21" s="124" t="str">
        <f>IF(Q$9&lt;$I21," ",IF($Q$9&gt;$J21," ",INDEX('Standard costing - VPS'!$B$2:$J$7,MATCH($I21,'Standard costing - VPS'!$B$2:$B$7,0),MATCH($G21,'Standard costing - VPS'!$B$2:$J$2,0))*$H21))</f>
        <v xml:space="preserve"> </v>
      </c>
      <c r="R21" s="124" t="str">
        <f>IF(R$9&lt;$I21, " ",IF($R$9&gt;$J21," ",INDEX('Standard costing - VPS'!$B$2:$J$7,MATCH($I21,'Standard costing - VPS'!$B$2:$B$7,0),MATCH($G21,'Standard costing - VPS'!$B$2:$J$2,0))*$H21))</f>
        <v xml:space="preserve"> </v>
      </c>
      <c r="S21" s="218">
        <f t="shared" si="1"/>
        <v>0</v>
      </c>
      <c r="T21" s="153" t="str">
        <f>IF(T$9&lt;$I21," ",IF($T$9&gt;$J21," ",INDEX('Standard costing - VPS'!$B$2:$J$7,MATCH($I21,'Standard costing - VPS'!$B$2:$B$7,0),MATCH($G21,'Standard costing - VPS'!$B$2:$J$2,0))*$H21))</f>
        <v xml:space="preserve"> </v>
      </c>
      <c r="U21" s="132">
        <v>0</v>
      </c>
      <c r="V21" s="133">
        <v>0</v>
      </c>
      <c r="W21" s="134" t="s">
        <v>169</v>
      </c>
      <c r="X21" s="111"/>
      <c r="Z21" s="25"/>
    </row>
    <row r="22" spans="1:26" x14ac:dyDescent="0.25">
      <c r="C22" s="105"/>
      <c r="D22" s="106"/>
      <c r="E22" s="331"/>
      <c r="F22" s="331">
        <f t="shared" ref="F22" si="2">IF(OR(E22="Program",E22="WoVG Capability"),"[Insert Program/WoVG Capability name here]",E22)</f>
        <v>0</v>
      </c>
      <c r="G22" s="107"/>
      <c r="H22" s="108"/>
      <c r="I22" s="109"/>
      <c r="J22" s="109"/>
      <c r="K22" s="109"/>
      <c r="L22" s="109"/>
      <c r="M22" s="114"/>
      <c r="N22" s="153" t="str">
        <f>IFERROR(IF(N$9&lt;$I22, " ",IF($N$9&gt;$J22," ",INDEX('Standard costing - VPS'!$B$2:$J$7,MATCH($I22,'Standard costing - VPS'!$B$2:$B$7,0),MATCH($G22,'Standard costing - VPS'!$B$2:$J$2,0))*1/12))," ")</f>
        <v xml:space="preserve"> </v>
      </c>
      <c r="O22" s="190" t="str">
        <f>IF(O$9&lt;$I22," ",IF($O$9&gt;$J22," ",INDEX('Standard costing - VPS'!$B$2:$J$7,MATCH($I22,'Standard costing - VPS'!$B$2:$B$7,0),MATCH($G22,'Standard costing - VPS'!$B$2:$J$2,0))*$H22*(M22/12)))</f>
        <v xml:space="preserve"> </v>
      </c>
      <c r="P22" s="124" t="str">
        <f>IF(P$9&lt;$I22, " ",IF($P$9&gt;$J22," ",INDEX('Standard costing - VPS'!$B$2:$J$7,MATCH($I22,'Standard costing - VPS'!$B$2:$B$7,0),MATCH($G22,'Standard costing - VPS'!$B$2:$J$2,0))*$H22))</f>
        <v xml:space="preserve"> </v>
      </c>
      <c r="Q22" s="124" t="str">
        <f>IF(Q$9&lt;$I22," ",IF($Q$9&gt;$J22," ",INDEX('Standard costing - VPS'!$B$2:$J$7,MATCH($I22,'Standard costing - VPS'!$B$2:$B$7,0),MATCH($G22,'Standard costing - VPS'!$B$2:$J$2,0))*$H22))</f>
        <v xml:space="preserve"> </v>
      </c>
      <c r="R22" s="124" t="str">
        <f>IF(R$9&lt;$I22, " ",IF($R$9&gt;$J22," ",INDEX('Standard costing - VPS'!$B$2:$J$7,MATCH($I22,'Standard costing - VPS'!$B$2:$B$7,0),MATCH($G22,'Standard costing - VPS'!$B$2:$J$2,0))*$H22))</f>
        <v xml:space="preserve"> </v>
      </c>
      <c r="S22" s="218">
        <f t="shared" si="1"/>
        <v>0</v>
      </c>
      <c r="T22" s="153" t="str">
        <f>IF(T$9&lt;$I22," ",IF($T$9&gt;$J22," ",INDEX('Standard costing - VPS'!$B$2:$J$7,MATCH($I22,'Standard costing - VPS'!$B$2:$B$7,0),MATCH($G22,'Standard costing - VPS'!$B$2:$J$2,0))*$H22))</f>
        <v xml:space="preserve"> </v>
      </c>
      <c r="U22" s="132">
        <v>0</v>
      </c>
      <c r="V22" s="133">
        <v>0</v>
      </c>
      <c r="W22" s="134" t="s">
        <v>169</v>
      </c>
      <c r="X22" s="111"/>
      <c r="Z22" s="25"/>
    </row>
    <row r="23" spans="1:26" ht="21.75" thickBot="1" x14ac:dyDescent="0.3">
      <c r="C23" s="117" t="s">
        <v>55</v>
      </c>
      <c r="D23" s="118"/>
      <c r="E23" s="119"/>
      <c r="F23" s="119"/>
      <c r="G23" s="119"/>
      <c r="H23" s="119">
        <f>SUM(H11:H22)</f>
        <v>0</v>
      </c>
      <c r="I23" s="119"/>
      <c r="J23" s="119"/>
      <c r="K23" s="119"/>
      <c r="L23" s="119"/>
      <c r="M23" s="119"/>
      <c r="N23" s="191">
        <f>SUM(N11:N22)</f>
        <v>0</v>
      </c>
      <c r="O23" s="191">
        <f t="shared" ref="O23:V23" si="3">SUM(O11:O22)</f>
        <v>0</v>
      </c>
      <c r="P23" s="126">
        <f t="shared" si="3"/>
        <v>0</v>
      </c>
      <c r="Q23" s="127">
        <f t="shared" si="3"/>
        <v>0</v>
      </c>
      <c r="R23" s="126">
        <f t="shared" si="3"/>
        <v>0</v>
      </c>
      <c r="S23" s="170">
        <f t="shared" ref="S23:S74" si="4">SUM(N23:R23)</f>
        <v>0</v>
      </c>
      <c r="T23" s="126">
        <f t="shared" si="3"/>
        <v>0</v>
      </c>
      <c r="U23" s="135">
        <f t="shared" si="3"/>
        <v>0</v>
      </c>
      <c r="V23" s="126">
        <f t="shared" si="3"/>
        <v>0</v>
      </c>
      <c r="W23" s="136" t="s">
        <v>169</v>
      </c>
      <c r="X23" s="120"/>
      <c r="Z23" s="25"/>
    </row>
    <row r="24" spans="1:26" x14ac:dyDescent="0.25">
      <c r="C24" s="71" t="s">
        <v>12</v>
      </c>
      <c r="D24" s="88"/>
      <c r="E24" s="88"/>
      <c r="F24" s="88"/>
      <c r="G24" s="90"/>
      <c r="H24" s="90"/>
      <c r="I24" s="90"/>
      <c r="J24" s="90"/>
      <c r="K24" s="90"/>
      <c r="L24" s="90"/>
      <c r="M24" s="90"/>
      <c r="N24" s="192"/>
      <c r="O24" s="192"/>
      <c r="P24" s="138"/>
      <c r="Q24" s="138"/>
      <c r="R24" s="138"/>
      <c r="S24" s="225"/>
      <c r="T24" s="138"/>
      <c r="U24" s="139"/>
      <c r="V24" s="130"/>
      <c r="W24" s="137"/>
      <c r="X24" s="23"/>
    </row>
    <row r="25" spans="1:26" ht="56.25" x14ac:dyDescent="0.25">
      <c r="C25" s="105" t="s">
        <v>48</v>
      </c>
      <c r="D25" s="106"/>
      <c r="E25" s="113"/>
      <c r="F25" s="113">
        <f>IF(OR(E25="Program",E25="WoVG Capability"),"[Insert Program/WoVG Capability name here]",E25)</f>
        <v>0</v>
      </c>
      <c r="G25" s="107" t="s">
        <v>56</v>
      </c>
      <c r="H25" s="108"/>
      <c r="I25" s="109"/>
      <c r="J25" s="109"/>
      <c r="K25" s="109" t="s">
        <v>61</v>
      </c>
      <c r="L25" s="109"/>
      <c r="M25" s="108" t="s">
        <v>169</v>
      </c>
      <c r="N25" s="193">
        <v>0</v>
      </c>
      <c r="O25" s="193">
        <v>0</v>
      </c>
      <c r="P25" s="128">
        <v>0</v>
      </c>
      <c r="Q25" s="128">
        <v>0</v>
      </c>
      <c r="R25" s="128">
        <v>0</v>
      </c>
      <c r="S25" s="220">
        <f t="shared" si="4"/>
        <v>0</v>
      </c>
      <c r="T25" s="128">
        <v>0</v>
      </c>
      <c r="U25" s="140">
        <v>0</v>
      </c>
      <c r="V25" s="128">
        <v>0</v>
      </c>
      <c r="W25" s="134" t="s">
        <v>169</v>
      </c>
      <c r="X25" s="121" t="s">
        <v>58</v>
      </c>
    </row>
    <row r="26" spans="1:26" x14ac:dyDescent="0.25">
      <c r="C26" s="105"/>
      <c r="D26" s="106"/>
      <c r="E26" s="113"/>
      <c r="F26" s="113">
        <f t="shared" ref="F26:F28" si="5">IF(OR(E26="Program",E26="WoVG Capability"),"[Insert Program/WoVG Capability name here]",E26)</f>
        <v>0</v>
      </c>
      <c r="G26" s="107" t="s">
        <v>56</v>
      </c>
      <c r="H26" s="108"/>
      <c r="I26" s="109"/>
      <c r="J26" s="109"/>
      <c r="K26" s="109" t="s">
        <v>61</v>
      </c>
      <c r="L26" s="109"/>
      <c r="M26" s="108" t="s">
        <v>169</v>
      </c>
      <c r="N26" s="193">
        <v>0</v>
      </c>
      <c r="O26" s="193">
        <v>0</v>
      </c>
      <c r="P26" s="128">
        <v>0</v>
      </c>
      <c r="Q26" s="128">
        <v>0</v>
      </c>
      <c r="R26" s="128">
        <v>0</v>
      </c>
      <c r="S26" s="220">
        <f t="shared" si="4"/>
        <v>0</v>
      </c>
      <c r="T26" s="128">
        <v>0</v>
      </c>
      <c r="U26" s="140">
        <v>0</v>
      </c>
      <c r="V26" s="128">
        <v>0</v>
      </c>
      <c r="W26" s="134" t="s">
        <v>169</v>
      </c>
      <c r="X26" s="122"/>
    </row>
    <row r="27" spans="1:26" x14ac:dyDescent="0.25">
      <c r="C27" s="105"/>
      <c r="D27" s="106"/>
      <c r="E27" s="113"/>
      <c r="F27" s="113">
        <f t="shared" si="5"/>
        <v>0</v>
      </c>
      <c r="G27" s="107" t="s">
        <v>56</v>
      </c>
      <c r="H27" s="108"/>
      <c r="I27" s="109"/>
      <c r="J27" s="109"/>
      <c r="K27" s="109" t="s">
        <v>61</v>
      </c>
      <c r="L27" s="109"/>
      <c r="M27" s="108" t="s">
        <v>169</v>
      </c>
      <c r="N27" s="193">
        <v>0</v>
      </c>
      <c r="O27" s="193">
        <v>0</v>
      </c>
      <c r="P27" s="128">
        <v>0</v>
      </c>
      <c r="Q27" s="128">
        <v>0</v>
      </c>
      <c r="R27" s="128">
        <v>0</v>
      </c>
      <c r="S27" s="220">
        <f t="shared" si="4"/>
        <v>0</v>
      </c>
      <c r="T27" s="128">
        <v>0</v>
      </c>
      <c r="U27" s="140">
        <v>0</v>
      </c>
      <c r="V27" s="128">
        <v>0</v>
      </c>
      <c r="W27" s="134" t="s">
        <v>169</v>
      </c>
      <c r="X27" s="122"/>
    </row>
    <row r="28" spans="1:26" x14ac:dyDescent="0.25">
      <c r="C28" s="105"/>
      <c r="D28" s="106"/>
      <c r="E28" s="113"/>
      <c r="F28" s="113">
        <f t="shared" si="5"/>
        <v>0</v>
      </c>
      <c r="G28" s="107" t="s">
        <v>56</v>
      </c>
      <c r="H28" s="108"/>
      <c r="I28" s="109"/>
      <c r="J28" s="109"/>
      <c r="K28" s="109" t="s">
        <v>61</v>
      </c>
      <c r="L28" s="109"/>
      <c r="M28" s="108" t="s">
        <v>169</v>
      </c>
      <c r="N28" s="193">
        <v>0</v>
      </c>
      <c r="O28" s="193">
        <v>0</v>
      </c>
      <c r="P28" s="128">
        <v>0</v>
      </c>
      <c r="Q28" s="128">
        <v>0</v>
      </c>
      <c r="R28" s="128">
        <v>0</v>
      </c>
      <c r="S28" s="220">
        <f t="shared" si="4"/>
        <v>0</v>
      </c>
      <c r="T28" s="128">
        <v>0</v>
      </c>
      <c r="U28" s="140">
        <v>0</v>
      </c>
      <c r="V28" s="128">
        <v>0</v>
      </c>
      <c r="W28" s="134" t="s">
        <v>169</v>
      </c>
      <c r="X28" s="122"/>
    </row>
    <row r="29" spans="1:26" ht="21.75" thickBot="1" x14ac:dyDescent="0.3">
      <c r="C29" s="117" t="s">
        <v>59</v>
      </c>
      <c r="D29" s="118"/>
      <c r="E29" s="119"/>
      <c r="F29" s="119"/>
      <c r="G29" s="119"/>
      <c r="H29" s="119">
        <f>SUM(H23:H28)</f>
        <v>0</v>
      </c>
      <c r="I29" s="119"/>
      <c r="J29" s="119"/>
      <c r="K29" s="119"/>
      <c r="L29" s="119"/>
      <c r="M29" s="119"/>
      <c r="N29" s="191">
        <f>SUM(N25:N28)</f>
        <v>0</v>
      </c>
      <c r="O29" s="191">
        <f t="shared" ref="O29:W29" si="6">SUM(O25:O28)</f>
        <v>0</v>
      </c>
      <c r="P29" s="126">
        <f t="shared" si="6"/>
        <v>0</v>
      </c>
      <c r="Q29" s="127">
        <f t="shared" si="6"/>
        <v>0</v>
      </c>
      <c r="R29" s="126">
        <f t="shared" si="6"/>
        <v>0</v>
      </c>
      <c r="S29" s="170">
        <f t="shared" si="4"/>
        <v>0</v>
      </c>
      <c r="T29" s="126">
        <f t="shared" si="6"/>
        <v>0</v>
      </c>
      <c r="U29" s="135">
        <f t="shared" si="6"/>
        <v>0</v>
      </c>
      <c r="V29" s="126">
        <f t="shared" si="6"/>
        <v>0</v>
      </c>
      <c r="W29" s="136">
        <f t="shared" si="6"/>
        <v>0</v>
      </c>
      <c r="X29" s="120"/>
      <c r="Z29" s="25"/>
    </row>
    <row r="30" spans="1:26" x14ac:dyDescent="0.25">
      <c r="A30" s="63"/>
      <c r="B30" s="64"/>
      <c r="C30" s="59" t="s">
        <v>167</v>
      </c>
      <c r="D30" s="49"/>
      <c r="E30" s="49"/>
      <c r="F30" s="49"/>
      <c r="G30" s="65"/>
      <c r="H30" s="66"/>
      <c r="I30" s="67"/>
      <c r="J30" s="60"/>
      <c r="K30" s="60"/>
      <c r="L30" s="60"/>
      <c r="M30" s="60"/>
      <c r="N30" s="194"/>
      <c r="O30" s="194"/>
      <c r="P30" s="130"/>
      <c r="Q30" s="130"/>
      <c r="R30" s="130"/>
      <c r="S30" s="220"/>
      <c r="T30" s="129"/>
      <c r="U30" s="130"/>
      <c r="V30" s="137"/>
      <c r="W30" s="141"/>
      <c r="X30" s="23"/>
    </row>
    <row r="31" spans="1:26" x14ac:dyDescent="0.25">
      <c r="A31" s="63"/>
      <c r="B31" s="64"/>
      <c r="C31" s="112" t="s">
        <v>51</v>
      </c>
      <c r="D31" s="113"/>
      <c r="E31" s="106"/>
      <c r="F31" s="113" t="s">
        <v>60</v>
      </c>
      <c r="G31" s="108"/>
      <c r="H31" s="83">
        <f>SUMIF($K$11:$K$28,$C31,$H$11:$H$28)</f>
        <v>0</v>
      </c>
      <c r="I31" s="108" t="s">
        <v>169</v>
      </c>
      <c r="J31" s="108" t="s">
        <v>169</v>
      </c>
      <c r="K31" s="108" t="s">
        <v>169</v>
      </c>
      <c r="L31" s="108" t="s">
        <v>169</v>
      </c>
      <c r="M31" s="116">
        <v>12</v>
      </c>
      <c r="N31" s="153">
        <f>SUMIFS($H$11:$H$28,$K$11:$K$28,$C31,N$11:N$28,"&gt;0")*'Standard costing - CAM'!D$19*(1/12)</f>
        <v>0</v>
      </c>
      <c r="O31" s="153">
        <f>(SUMIFS($H$11:$H$28,$K$11:$K$28,$C31,O$11:O$28,"&gt;0")*'Standard costing - CAM'!E$19*(M31/12))</f>
        <v>0</v>
      </c>
      <c r="P31" s="125">
        <f>(SUMIFS($H$11:$H$28,$K$11:$K$28,$C31,P$11:P$28,"&gt;0")*'Standard costing - CAM'!F$19)</f>
        <v>0</v>
      </c>
      <c r="Q31" s="125">
        <f>(SUMIFS($H$11:$H$28,$K$11:$K$28,$C31,Q$11:Q$28,"&gt;0")*'Standard costing - CAM'!G$19)</f>
        <v>0</v>
      </c>
      <c r="R31" s="125">
        <f>(SUMIFS($H$11:$H$28,$K$11:$K$28,$C31,R$11:R$28,"&gt;0")*'Standard costing - CAM'!H$19)</f>
        <v>0</v>
      </c>
      <c r="S31" s="219">
        <f t="shared" ref="S31:S33" si="7">SUM(N31:R31)</f>
        <v>0</v>
      </c>
      <c r="T31" s="125">
        <f>(SUMIFS($H$11:$H$28,$K$11:$K$28,$C31,T$11:T$28,"&gt;0")*'Standard costing - CAM'!I$19)</f>
        <v>0</v>
      </c>
      <c r="U31" s="132">
        <v>0</v>
      </c>
      <c r="V31" s="134">
        <v>0</v>
      </c>
      <c r="W31" s="142" t="s">
        <v>169</v>
      </c>
      <c r="X31" s="111"/>
    </row>
    <row r="32" spans="1:26" x14ac:dyDescent="0.25">
      <c r="A32" s="63"/>
      <c r="B32" s="64"/>
      <c r="C32" s="112" t="s">
        <v>61</v>
      </c>
      <c r="D32" s="113"/>
      <c r="E32" s="106"/>
      <c r="F32" s="113" t="s">
        <v>60</v>
      </c>
      <c r="G32" s="108"/>
      <c r="H32" s="83">
        <f>SUMIF($K$11:$K$28,$C32,$H$11:$H$28)</f>
        <v>0</v>
      </c>
      <c r="I32" s="108" t="s">
        <v>169</v>
      </c>
      <c r="J32" s="108" t="s">
        <v>169</v>
      </c>
      <c r="K32" s="108" t="s">
        <v>169</v>
      </c>
      <c r="L32" s="108" t="s">
        <v>169</v>
      </c>
      <c r="M32" s="116">
        <v>12</v>
      </c>
      <c r="N32" s="153">
        <f>SUMIFS($H$11:$H$28,$K$11:$K$28,$C32,N$11:N$28,"&gt;0")*'Standard costing - CAM'!D$18*(1/12)</f>
        <v>0</v>
      </c>
      <c r="O32" s="153">
        <f>(SUMIFS($H$11:$H$28,$K$11:$K$28,$C32,O$11:O$28,"&gt;0")*'Standard costing - CAM'!E$18*(M32/12))</f>
        <v>0</v>
      </c>
      <c r="P32" s="125">
        <f>(SUMIFS($H$11:$H$28,$K$11:$K$28,$C32,P$11:P$28,"&gt;0")*'Standard costing - CAM'!F$18)</f>
        <v>0</v>
      </c>
      <c r="Q32" s="125">
        <f>(SUMIFS($H$11:$H$28,$K$11:$K$28,$C32,Q$11:Q$28,"&gt;0")*'Standard costing - CAM'!G$18)</f>
        <v>0</v>
      </c>
      <c r="R32" s="125">
        <f>(SUMIFS($H$11:$H$28,$K$11:$K$28,$C32,R$11:R$28,"&gt;0")*'Standard costing - CAM'!H$18)</f>
        <v>0</v>
      </c>
      <c r="S32" s="219">
        <f t="shared" si="7"/>
        <v>0</v>
      </c>
      <c r="T32" s="123">
        <f>(SUMIFS($H$11:$H$28,$K$11:$K$28,$C32,T$11:T$28,"&gt;0")*'Standard costing - CAM'!I$18)</f>
        <v>0</v>
      </c>
      <c r="U32" s="133">
        <v>0</v>
      </c>
      <c r="V32" s="134">
        <v>0</v>
      </c>
      <c r="W32" s="142" t="s">
        <v>169</v>
      </c>
      <c r="X32" s="111"/>
    </row>
    <row r="33" spans="1:26" ht="26.25" customHeight="1" x14ac:dyDescent="0.25">
      <c r="A33" s="63"/>
      <c r="C33" s="112" t="s">
        <v>62</v>
      </c>
      <c r="D33" s="113"/>
      <c r="E33" s="106"/>
      <c r="F33" s="113" t="s">
        <v>60</v>
      </c>
      <c r="G33" s="108"/>
      <c r="H33" s="83" cm="1">
        <f t="array" ref="H33">SUM(SUMIFS(staff,Location,{"Metro Suburban","Regional"},L11:L28,"*New*"))</f>
        <v>0</v>
      </c>
      <c r="I33" s="108" t="s">
        <v>169</v>
      </c>
      <c r="J33" s="108" t="s">
        <v>169</v>
      </c>
      <c r="K33" s="108" t="s">
        <v>169</v>
      </c>
      <c r="L33" s="108" t="s">
        <v>169</v>
      </c>
      <c r="M33" s="116">
        <v>12</v>
      </c>
      <c r="N33" s="153" cm="1">
        <f t="array" ref="N33">SUM(SUMIFS(staff,$I$11:$I$28,N$9,$L$11:$L$28,"*New*",Location,{"Metro Suburban","Regional"})*'Standard costing - CAM'!$D$20)</f>
        <v>0</v>
      </c>
      <c r="O33" s="153" cm="1">
        <f t="array" ref="O33">SUM(SUMIFS(staff,$I$11:$I$28,O$9,$L$11:$L$28,"*New*",Location,{"Metro Suburban","Regional"})*'Standard costing - CAM'!$D$20)</f>
        <v>0</v>
      </c>
      <c r="P33" s="153" cm="1">
        <f t="array" ref="P33">SUM(SUMIFS(staff,$I$11:$I$28,P$9,$L$11:$L$28,"*New*",Location,{"Metro Suburban","Regional"})*'Standard costing - CAM'!$D$20)</f>
        <v>0</v>
      </c>
      <c r="Q33" s="153" cm="1">
        <f t="array" ref="Q33">SUM(SUMIFS(staff,$I$11:$I$28,Q$9,$L$11:$L$28,"*New*",Location,{"Metro Suburban","Regional"})*'Standard costing - CAM'!$D$20)</f>
        <v>0</v>
      </c>
      <c r="R33" s="153" cm="1">
        <f t="array" ref="R33">SUM(SUMIFS(staff,$I$11:$I$28,R$9,$L$11:$L$28,"*New*",Location,{"Metro Suburban","Regional"})*'Standard costing - CAM'!$D$20)</f>
        <v>0</v>
      </c>
      <c r="S33" s="219">
        <f t="shared" si="7"/>
        <v>0</v>
      </c>
      <c r="T33" s="153" cm="1">
        <f t="array" ref="T33">SUM(SUMIFS(staff,$I$11:$I$28,T$9,$L$11:$L$28,"*New*",Location,{"Metro Suburban","Regional"})*'Standard costing - CAM'!$D$20)</f>
        <v>0</v>
      </c>
      <c r="U33" s="133">
        <v>0</v>
      </c>
      <c r="V33" s="134">
        <v>0</v>
      </c>
      <c r="W33" s="142" t="s">
        <v>169</v>
      </c>
      <c r="X33" s="111"/>
    </row>
    <row r="34" spans="1:26" ht="21.75" thickBot="1" x14ac:dyDescent="0.3">
      <c r="C34" s="131" t="s">
        <v>63</v>
      </c>
      <c r="D34" s="118"/>
      <c r="E34" s="119"/>
      <c r="F34" s="119"/>
      <c r="G34" s="119"/>
      <c r="H34" s="119"/>
      <c r="I34" s="119"/>
      <c r="J34" s="119"/>
      <c r="K34" s="119"/>
      <c r="L34" s="119"/>
      <c r="M34" s="119"/>
      <c r="N34" s="191">
        <f>SUM(N31:N33)</f>
        <v>0</v>
      </c>
      <c r="O34" s="191">
        <f t="shared" ref="O34:W34" si="8">SUM(O31:O33)</f>
        <v>0</v>
      </c>
      <c r="P34" s="126">
        <f t="shared" si="8"/>
        <v>0</v>
      </c>
      <c r="Q34" s="127">
        <f t="shared" si="8"/>
        <v>0</v>
      </c>
      <c r="R34" s="126">
        <f t="shared" si="8"/>
        <v>0</v>
      </c>
      <c r="S34" s="170">
        <f t="shared" si="4"/>
        <v>0</v>
      </c>
      <c r="T34" s="126">
        <f t="shared" si="8"/>
        <v>0</v>
      </c>
      <c r="U34" s="135">
        <f t="shared" si="8"/>
        <v>0</v>
      </c>
      <c r="V34" s="126">
        <f t="shared" si="8"/>
        <v>0</v>
      </c>
      <c r="W34" s="136">
        <f t="shared" si="8"/>
        <v>0</v>
      </c>
      <c r="X34" s="120"/>
      <c r="Z34" s="25"/>
    </row>
    <row r="35" spans="1:26" ht="21.75" thickBot="1" x14ac:dyDescent="0.3">
      <c r="C35" s="143" t="s">
        <v>64</v>
      </c>
      <c r="D35" s="144"/>
      <c r="E35" s="145"/>
      <c r="F35" s="145"/>
      <c r="G35" s="145"/>
      <c r="H35" s="145"/>
      <c r="I35" s="145"/>
      <c r="J35" s="145"/>
      <c r="K35" s="145"/>
      <c r="L35" s="145"/>
      <c r="M35" s="145"/>
      <c r="N35" s="195">
        <f>N23+N29+N34</f>
        <v>0</v>
      </c>
      <c r="O35" s="195">
        <f>O23+O29+O34</f>
        <v>0</v>
      </c>
      <c r="P35" s="146">
        <f>P23+P29+P34</f>
        <v>0</v>
      </c>
      <c r="Q35" s="147">
        <f>Q23+Q29+Q34</f>
        <v>0</v>
      </c>
      <c r="R35" s="146">
        <f>R23+R29+R34</f>
        <v>0</v>
      </c>
      <c r="S35" s="170">
        <f t="shared" si="4"/>
        <v>0</v>
      </c>
      <c r="T35" s="146">
        <f>T23+T29+T34</f>
        <v>0</v>
      </c>
      <c r="U35" s="148">
        <f>U23+U29+U34</f>
        <v>0</v>
      </c>
      <c r="V35" s="146">
        <f>V23+V29+V34</f>
        <v>0</v>
      </c>
      <c r="W35" s="149" t="s">
        <v>169</v>
      </c>
      <c r="X35" s="150"/>
      <c r="Z35" s="25"/>
    </row>
    <row r="36" spans="1:26" ht="21.75" thickBot="1" x14ac:dyDescent="0.3">
      <c r="C36" s="27" t="s">
        <v>15</v>
      </c>
      <c r="D36" s="28" t="s">
        <v>38</v>
      </c>
      <c r="E36" s="86" t="s">
        <v>39</v>
      </c>
      <c r="F36" s="86" t="s">
        <v>40</v>
      </c>
      <c r="G36" s="28"/>
      <c r="H36" s="29"/>
      <c r="I36" s="29"/>
      <c r="J36" s="30"/>
      <c r="K36" s="30"/>
      <c r="L36" s="30"/>
      <c r="M36" s="16"/>
      <c r="N36" s="196"/>
      <c r="O36" s="196"/>
      <c r="P36" s="29"/>
      <c r="Q36" s="29"/>
      <c r="R36" s="29"/>
      <c r="S36" s="29"/>
      <c r="T36" s="29"/>
      <c r="U36" s="31"/>
      <c r="V36" s="29"/>
      <c r="W36" s="32"/>
      <c r="X36" s="33"/>
    </row>
    <row r="37" spans="1:26" x14ac:dyDescent="0.25">
      <c r="B37" s="12" t="s">
        <v>66</v>
      </c>
      <c r="C37" s="13" t="s">
        <v>67</v>
      </c>
      <c r="D37" s="6"/>
      <c r="E37" s="6"/>
      <c r="F37" s="6"/>
      <c r="M37" s="19"/>
      <c r="N37" s="197"/>
      <c r="O37" s="197"/>
      <c r="P37" s="19"/>
      <c r="Q37" s="19"/>
      <c r="R37" s="19"/>
      <c r="S37" s="226"/>
      <c r="T37" s="19"/>
      <c r="U37" s="34"/>
      <c r="V37" s="19"/>
      <c r="X37" s="35"/>
    </row>
    <row r="38" spans="1:26" x14ac:dyDescent="0.25">
      <c r="B38" s="24"/>
      <c r="C38" s="151" t="s">
        <v>68</v>
      </c>
      <c r="D38" s="113"/>
      <c r="E38" s="113"/>
      <c r="F38" s="113">
        <f>IF(OR(E38="Program",E38="WoVG Capability"),"[Insert Program/WoVG Capability name here]",E38)</f>
        <v>0</v>
      </c>
      <c r="G38" s="107"/>
      <c r="H38" s="108" t="s">
        <v>169</v>
      </c>
      <c r="I38" s="108" t="s">
        <v>169</v>
      </c>
      <c r="J38" s="108" t="s">
        <v>169</v>
      </c>
      <c r="K38" s="108" t="s">
        <v>169</v>
      </c>
      <c r="L38" s="108" t="s">
        <v>169</v>
      </c>
      <c r="M38" s="108" t="s">
        <v>169</v>
      </c>
      <c r="N38" s="193">
        <v>0</v>
      </c>
      <c r="O38" s="193">
        <v>0</v>
      </c>
      <c r="P38" s="193">
        <v>0</v>
      </c>
      <c r="Q38" s="193">
        <v>0</v>
      </c>
      <c r="R38" s="193">
        <v>0</v>
      </c>
      <c r="S38" s="220">
        <f t="shared" si="4"/>
        <v>0</v>
      </c>
      <c r="T38" s="128">
        <v>0</v>
      </c>
      <c r="U38" s="132">
        <v>0</v>
      </c>
      <c r="V38" s="133">
        <v>0</v>
      </c>
      <c r="W38" s="134" t="s">
        <v>169</v>
      </c>
      <c r="X38" s="111"/>
    </row>
    <row r="39" spans="1:26" x14ac:dyDescent="0.25">
      <c r="B39" s="24"/>
      <c r="C39" s="112"/>
      <c r="D39" s="113"/>
      <c r="E39" s="113"/>
      <c r="F39" s="113"/>
      <c r="G39" s="107"/>
      <c r="H39" s="108" t="s">
        <v>169</v>
      </c>
      <c r="I39" s="108" t="s">
        <v>169</v>
      </c>
      <c r="J39" s="108" t="s">
        <v>169</v>
      </c>
      <c r="K39" s="108" t="s">
        <v>169</v>
      </c>
      <c r="L39" s="108" t="s">
        <v>169</v>
      </c>
      <c r="M39" s="108" t="s">
        <v>169</v>
      </c>
      <c r="N39" s="193">
        <f>N38*0.05</f>
        <v>0</v>
      </c>
      <c r="O39" s="193">
        <f>O38*0.05</f>
        <v>0</v>
      </c>
      <c r="P39" s="193">
        <f t="shared" ref="P39:Q39" si="9">P38*0.05</f>
        <v>0</v>
      </c>
      <c r="Q39" s="193">
        <f t="shared" si="9"/>
        <v>0</v>
      </c>
      <c r="R39" s="193">
        <v>0</v>
      </c>
      <c r="S39" s="220">
        <f t="shared" si="4"/>
        <v>0</v>
      </c>
      <c r="T39" s="128">
        <v>0</v>
      </c>
      <c r="U39" s="132">
        <v>0</v>
      </c>
      <c r="V39" s="133">
        <v>0</v>
      </c>
      <c r="W39" s="134" t="s">
        <v>169</v>
      </c>
      <c r="X39" s="111"/>
    </row>
    <row r="40" spans="1:26" x14ac:dyDescent="0.25">
      <c r="B40" s="24"/>
      <c r="C40" s="112"/>
      <c r="D40" s="113"/>
      <c r="E40" s="113"/>
      <c r="F40" s="113">
        <f t="shared" ref="F40:F43" si="10">IF(OR(E40="Program",E40="WoVG Capability"),"[Insert Program/WoVG Capability name here]",E40)</f>
        <v>0</v>
      </c>
      <c r="G40" s="107"/>
      <c r="H40" s="108" t="s">
        <v>169</v>
      </c>
      <c r="I40" s="108" t="s">
        <v>169</v>
      </c>
      <c r="J40" s="108" t="s">
        <v>169</v>
      </c>
      <c r="K40" s="108" t="s">
        <v>169</v>
      </c>
      <c r="L40" s="108" t="s">
        <v>169</v>
      </c>
      <c r="M40" s="108" t="s">
        <v>169</v>
      </c>
      <c r="N40" s="193">
        <v>0</v>
      </c>
      <c r="O40" s="193">
        <v>0</v>
      </c>
      <c r="P40" s="128">
        <v>0</v>
      </c>
      <c r="Q40" s="128">
        <v>0</v>
      </c>
      <c r="R40" s="128">
        <v>0</v>
      </c>
      <c r="S40" s="220">
        <f t="shared" si="4"/>
        <v>0</v>
      </c>
      <c r="T40" s="128">
        <v>0</v>
      </c>
      <c r="U40" s="132">
        <v>0</v>
      </c>
      <c r="V40" s="133">
        <v>0</v>
      </c>
      <c r="W40" s="134" t="s">
        <v>169</v>
      </c>
      <c r="X40" s="111"/>
    </row>
    <row r="41" spans="1:26" x14ac:dyDescent="0.25">
      <c r="B41" s="24"/>
      <c r="C41" s="112"/>
      <c r="D41" s="113"/>
      <c r="E41" s="113"/>
      <c r="F41" s="113">
        <f t="shared" si="10"/>
        <v>0</v>
      </c>
      <c r="G41" s="107"/>
      <c r="H41" s="108" t="s">
        <v>169</v>
      </c>
      <c r="I41" s="108" t="s">
        <v>169</v>
      </c>
      <c r="J41" s="108" t="s">
        <v>169</v>
      </c>
      <c r="K41" s="108" t="s">
        <v>169</v>
      </c>
      <c r="L41" s="108" t="s">
        <v>169</v>
      </c>
      <c r="M41" s="108" t="s">
        <v>169</v>
      </c>
      <c r="N41" s="193">
        <v>0</v>
      </c>
      <c r="O41" s="193">
        <v>0</v>
      </c>
      <c r="P41" s="128">
        <v>0</v>
      </c>
      <c r="Q41" s="128">
        <v>0</v>
      </c>
      <c r="R41" s="128">
        <v>0</v>
      </c>
      <c r="S41" s="220">
        <f t="shared" si="4"/>
        <v>0</v>
      </c>
      <c r="T41" s="128">
        <v>0</v>
      </c>
      <c r="U41" s="132">
        <v>0</v>
      </c>
      <c r="V41" s="133">
        <v>0</v>
      </c>
      <c r="W41" s="134" t="s">
        <v>169</v>
      </c>
      <c r="X41" s="111"/>
    </row>
    <row r="42" spans="1:26" x14ac:dyDescent="0.25">
      <c r="B42" s="24"/>
      <c r="C42" s="112"/>
      <c r="D42" s="113"/>
      <c r="E42" s="113"/>
      <c r="F42" s="113">
        <f t="shared" si="10"/>
        <v>0</v>
      </c>
      <c r="G42" s="107"/>
      <c r="H42" s="108" t="s">
        <v>169</v>
      </c>
      <c r="I42" s="108" t="s">
        <v>169</v>
      </c>
      <c r="J42" s="108" t="s">
        <v>169</v>
      </c>
      <c r="K42" s="108" t="s">
        <v>169</v>
      </c>
      <c r="L42" s="108" t="s">
        <v>169</v>
      </c>
      <c r="M42" s="108" t="s">
        <v>169</v>
      </c>
      <c r="N42" s="193">
        <v>0</v>
      </c>
      <c r="O42" s="193">
        <v>0</v>
      </c>
      <c r="P42" s="128">
        <v>0</v>
      </c>
      <c r="Q42" s="128">
        <v>0</v>
      </c>
      <c r="R42" s="128">
        <v>0</v>
      </c>
      <c r="S42" s="220">
        <f t="shared" si="4"/>
        <v>0</v>
      </c>
      <c r="T42" s="128">
        <v>0</v>
      </c>
      <c r="U42" s="132">
        <v>0</v>
      </c>
      <c r="V42" s="133">
        <v>0</v>
      </c>
      <c r="W42" s="134" t="s">
        <v>169</v>
      </c>
      <c r="X42" s="111"/>
    </row>
    <row r="43" spans="1:26" x14ac:dyDescent="0.25">
      <c r="B43" s="24"/>
      <c r="C43" s="112"/>
      <c r="D43" s="113"/>
      <c r="E43" s="113"/>
      <c r="F43" s="113">
        <f t="shared" si="10"/>
        <v>0</v>
      </c>
      <c r="G43" s="107"/>
      <c r="H43" s="108" t="s">
        <v>169</v>
      </c>
      <c r="I43" s="108" t="s">
        <v>169</v>
      </c>
      <c r="J43" s="108" t="s">
        <v>169</v>
      </c>
      <c r="K43" s="108" t="s">
        <v>169</v>
      </c>
      <c r="L43" s="108" t="s">
        <v>169</v>
      </c>
      <c r="M43" s="108" t="s">
        <v>169</v>
      </c>
      <c r="N43" s="193">
        <v>0</v>
      </c>
      <c r="O43" s="193">
        <v>0</v>
      </c>
      <c r="P43" s="128">
        <v>0</v>
      </c>
      <c r="Q43" s="128">
        <v>0</v>
      </c>
      <c r="R43" s="128">
        <v>0</v>
      </c>
      <c r="S43" s="220">
        <f t="shared" si="4"/>
        <v>0</v>
      </c>
      <c r="T43" s="128">
        <v>0</v>
      </c>
      <c r="U43" s="132">
        <v>0</v>
      </c>
      <c r="V43" s="133">
        <v>0</v>
      </c>
      <c r="W43" s="134" t="s">
        <v>169</v>
      </c>
      <c r="X43" s="111"/>
    </row>
    <row r="44" spans="1:26" ht="21.75" thickBot="1" x14ac:dyDescent="0.3">
      <c r="C44" s="143" t="s">
        <v>69</v>
      </c>
      <c r="D44" s="144"/>
      <c r="E44" s="145"/>
      <c r="F44" s="145"/>
      <c r="G44" s="145"/>
      <c r="H44" s="145"/>
      <c r="I44" s="145"/>
      <c r="J44" s="145"/>
      <c r="K44" s="145"/>
      <c r="L44" s="145"/>
      <c r="M44" s="145"/>
      <c r="N44" s="195">
        <f>SUM(N38:N43)</f>
        <v>0</v>
      </c>
      <c r="O44" s="195">
        <f>SUM(O38:O43)</f>
        <v>0</v>
      </c>
      <c r="P44" s="146">
        <f t="shared" ref="P44:V44" si="11">SUM(P38:P43)</f>
        <v>0</v>
      </c>
      <c r="Q44" s="147">
        <f t="shared" si="11"/>
        <v>0</v>
      </c>
      <c r="R44" s="146">
        <f t="shared" si="11"/>
        <v>0</v>
      </c>
      <c r="S44" s="170">
        <f t="shared" si="4"/>
        <v>0</v>
      </c>
      <c r="T44" s="146">
        <f t="shared" si="11"/>
        <v>0</v>
      </c>
      <c r="U44" s="148">
        <f t="shared" si="11"/>
        <v>0</v>
      </c>
      <c r="V44" s="146">
        <f t="shared" si="11"/>
        <v>0</v>
      </c>
      <c r="W44" s="149" t="s">
        <v>169</v>
      </c>
      <c r="X44" s="150"/>
      <c r="Z44" s="25"/>
    </row>
    <row r="45" spans="1:26" ht="21.75" thickBot="1" x14ac:dyDescent="0.3">
      <c r="B45" s="12" t="s">
        <v>70</v>
      </c>
      <c r="C45" s="27" t="s">
        <v>16</v>
      </c>
      <c r="D45" s="28" t="s">
        <v>38</v>
      </c>
      <c r="E45" s="86" t="s">
        <v>39</v>
      </c>
      <c r="F45" s="86" t="s">
        <v>40</v>
      </c>
      <c r="G45" s="28"/>
      <c r="H45" s="29"/>
      <c r="I45" s="29"/>
      <c r="J45" s="30"/>
      <c r="K45" s="30"/>
      <c r="L45" s="30"/>
      <c r="M45" s="16"/>
      <c r="N45" s="196"/>
      <c r="O45" s="196"/>
      <c r="P45" s="29"/>
      <c r="Q45" s="29"/>
      <c r="R45" s="29"/>
      <c r="S45" s="29"/>
      <c r="T45" s="29"/>
      <c r="U45" s="31"/>
      <c r="V45" s="29"/>
      <c r="W45" s="32"/>
      <c r="X45" s="33"/>
    </row>
    <row r="46" spans="1:26" s="39" customFormat="1" x14ac:dyDescent="0.25">
      <c r="A46" s="7"/>
      <c r="B46" s="8"/>
      <c r="C46" s="13" t="s">
        <v>71</v>
      </c>
      <c r="D46" s="6"/>
      <c r="E46" s="6"/>
      <c r="F46" s="6"/>
      <c r="G46" s="38"/>
      <c r="H46" s="38"/>
      <c r="I46" s="38"/>
      <c r="J46" s="38"/>
      <c r="K46" s="38"/>
      <c r="L46" s="38"/>
      <c r="M46" s="19"/>
      <c r="N46" s="197"/>
      <c r="O46" s="197"/>
      <c r="P46" s="19"/>
      <c r="Q46" s="19"/>
      <c r="R46" s="19"/>
      <c r="S46" s="226"/>
      <c r="T46" s="19"/>
      <c r="U46" s="34"/>
      <c r="V46" s="19"/>
      <c r="W46" s="22"/>
      <c r="X46" s="26"/>
    </row>
    <row r="47" spans="1:26" s="39" customFormat="1" x14ac:dyDescent="0.25">
      <c r="A47" s="7"/>
      <c r="B47" s="8"/>
      <c r="C47" s="151"/>
      <c r="D47" s="113"/>
      <c r="E47" s="113"/>
      <c r="F47" s="113">
        <f>IF(OR(E47="Program",E47="WoVG Capability"),"[Insert Program/WoVG Capability name here]",E47)</f>
        <v>0</v>
      </c>
      <c r="G47" s="107"/>
      <c r="H47" s="108" t="s">
        <v>169</v>
      </c>
      <c r="I47" s="108" t="s">
        <v>169</v>
      </c>
      <c r="J47" s="108" t="s">
        <v>169</v>
      </c>
      <c r="K47" s="108" t="s">
        <v>169</v>
      </c>
      <c r="L47" s="108" t="s">
        <v>169</v>
      </c>
      <c r="M47" s="108" t="s">
        <v>169</v>
      </c>
      <c r="N47" s="193">
        <v>0</v>
      </c>
      <c r="O47" s="193">
        <v>0</v>
      </c>
      <c r="P47" s="128">
        <v>0</v>
      </c>
      <c r="Q47" s="128">
        <v>0</v>
      </c>
      <c r="R47" s="128">
        <v>0</v>
      </c>
      <c r="S47" s="220">
        <f t="shared" si="4"/>
        <v>0</v>
      </c>
      <c r="T47" s="128">
        <v>0</v>
      </c>
      <c r="U47" s="132">
        <v>0</v>
      </c>
      <c r="V47" s="133">
        <v>0</v>
      </c>
      <c r="W47" s="110" t="s">
        <v>169</v>
      </c>
      <c r="X47" s="152" t="s">
        <v>72</v>
      </c>
    </row>
    <row r="48" spans="1:26" x14ac:dyDescent="0.25">
      <c r="C48" s="112"/>
      <c r="D48" s="113"/>
      <c r="E48" s="113"/>
      <c r="F48" s="113"/>
      <c r="G48" s="107"/>
      <c r="H48" s="108" t="s">
        <v>169</v>
      </c>
      <c r="I48" s="108" t="s">
        <v>169</v>
      </c>
      <c r="J48" s="108" t="s">
        <v>169</v>
      </c>
      <c r="K48" s="108" t="s">
        <v>169</v>
      </c>
      <c r="L48" s="108" t="s">
        <v>169</v>
      </c>
      <c r="M48" s="108" t="s">
        <v>169</v>
      </c>
      <c r="N48" s="193">
        <v>0</v>
      </c>
      <c r="O48" s="193">
        <v>0</v>
      </c>
      <c r="P48" s="128">
        <v>0</v>
      </c>
      <c r="Q48" s="128">
        <v>0</v>
      </c>
      <c r="R48" s="128">
        <v>0</v>
      </c>
      <c r="S48" s="220">
        <f t="shared" si="4"/>
        <v>0</v>
      </c>
      <c r="T48" s="128">
        <v>0</v>
      </c>
      <c r="U48" s="132">
        <v>0</v>
      </c>
      <c r="V48" s="133">
        <v>0</v>
      </c>
      <c r="W48" s="110" t="s">
        <v>169</v>
      </c>
      <c r="X48" s="152" t="s">
        <v>73</v>
      </c>
    </row>
    <row r="49" spans="1:26" x14ac:dyDescent="0.25">
      <c r="C49" s="112"/>
      <c r="D49" s="113"/>
      <c r="E49" s="113"/>
      <c r="F49" s="113">
        <f t="shared" ref="F49:F52" si="12">IF(OR(E49="Program",E49="WoVG Capability"),"[Insert Program/WoVG Capability name here]",E49)</f>
        <v>0</v>
      </c>
      <c r="G49" s="107"/>
      <c r="H49" s="108" t="s">
        <v>169</v>
      </c>
      <c r="I49" s="108" t="s">
        <v>169</v>
      </c>
      <c r="J49" s="108" t="s">
        <v>169</v>
      </c>
      <c r="K49" s="108" t="s">
        <v>169</v>
      </c>
      <c r="L49" s="108" t="s">
        <v>169</v>
      </c>
      <c r="M49" s="108" t="s">
        <v>169</v>
      </c>
      <c r="N49" s="193">
        <v>0</v>
      </c>
      <c r="O49" s="193">
        <v>0</v>
      </c>
      <c r="P49" s="128">
        <v>0</v>
      </c>
      <c r="Q49" s="128">
        <v>0</v>
      </c>
      <c r="R49" s="128">
        <v>0</v>
      </c>
      <c r="S49" s="220">
        <f t="shared" si="4"/>
        <v>0</v>
      </c>
      <c r="T49" s="128">
        <v>0</v>
      </c>
      <c r="U49" s="132">
        <v>0</v>
      </c>
      <c r="V49" s="133">
        <v>0</v>
      </c>
      <c r="W49" s="110" t="s">
        <v>169</v>
      </c>
      <c r="X49" s="111"/>
    </row>
    <row r="50" spans="1:26" x14ac:dyDescent="0.25">
      <c r="C50" s="112"/>
      <c r="D50" s="113"/>
      <c r="E50" s="113"/>
      <c r="F50" s="113">
        <f t="shared" si="12"/>
        <v>0</v>
      </c>
      <c r="G50" s="107"/>
      <c r="H50" s="108" t="s">
        <v>169</v>
      </c>
      <c r="I50" s="108" t="s">
        <v>169</v>
      </c>
      <c r="J50" s="108" t="s">
        <v>169</v>
      </c>
      <c r="K50" s="108" t="s">
        <v>169</v>
      </c>
      <c r="L50" s="108" t="s">
        <v>169</v>
      </c>
      <c r="M50" s="108" t="s">
        <v>169</v>
      </c>
      <c r="N50" s="193">
        <v>0</v>
      </c>
      <c r="O50" s="193">
        <v>0</v>
      </c>
      <c r="P50" s="128">
        <v>0</v>
      </c>
      <c r="Q50" s="128">
        <v>0</v>
      </c>
      <c r="R50" s="128">
        <v>0</v>
      </c>
      <c r="S50" s="220">
        <f t="shared" si="4"/>
        <v>0</v>
      </c>
      <c r="T50" s="128">
        <v>0</v>
      </c>
      <c r="U50" s="132">
        <v>0</v>
      </c>
      <c r="V50" s="133">
        <v>0</v>
      </c>
      <c r="W50" s="110" t="s">
        <v>169</v>
      </c>
      <c r="X50" s="111"/>
    </row>
    <row r="51" spans="1:26" x14ac:dyDescent="0.25">
      <c r="C51" s="112"/>
      <c r="D51" s="113"/>
      <c r="E51" s="113"/>
      <c r="F51" s="113">
        <f t="shared" si="12"/>
        <v>0</v>
      </c>
      <c r="G51" s="107"/>
      <c r="H51" s="108" t="s">
        <v>169</v>
      </c>
      <c r="I51" s="108" t="s">
        <v>169</v>
      </c>
      <c r="J51" s="108" t="s">
        <v>169</v>
      </c>
      <c r="K51" s="108" t="s">
        <v>169</v>
      </c>
      <c r="L51" s="108" t="s">
        <v>169</v>
      </c>
      <c r="M51" s="108" t="s">
        <v>169</v>
      </c>
      <c r="N51" s="193">
        <v>0</v>
      </c>
      <c r="O51" s="193">
        <v>0</v>
      </c>
      <c r="P51" s="128">
        <v>0</v>
      </c>
      <c r="Q51" s="128">
        <v>0</v>
      </c>
      <c r="R51" s="128">
        <v>0</v>
      </c>
      <c r="S51" s="220">
        <f t="shared" si="4"/>
        <v>0</v>
      </c>
      <c r="T51" s="128">
        <v>0</v>
      </c>
      <c r="U51" s="132">
        <v>0</v>
      </c>
      <c r="V51" s="133">
        <v>0</v>
      </c>
      <c r="W51" s="110" t="s">
        <v>169</v>
      </c>
      <c r="X51" s="111"/>
    </row>
    <row r="52" spans="1:26" s="40" customFormat="1" x14ac:dyDescent="0.25">
      <c r="A52" s="7"/>
      <c r="B52" s="8"/>
      <c r="C52" s="112"/>
      <c r="D52" s="113"/>
      <c r="E52" s="113"/>
      <c r="F52" s="113">
        <f t="shared" si="12"/>
        <v>0</v>
      </c>
      <c r="G52" s="107"/>
      <c r="H52" s="108" t="s">
        <v>169</v>
      </c>
      <c r="I52" s="108" t="s">
        <v>169</v>
      </c>
      <c r="J52" s="108" t="s">
        <v>169</v>
      </c>
      <c r="K52" s="108" t="s">
        <v>169</v>
      </c>
      <c r="L52" s="108" t="s">
        <v>169</v>
      </c>
      <c r="M52" s="108" t="s">
        <v>169</v>
      </c>
      <c r="N52" s="193">
        <v>0</v>
      </c>
      <c r="O52" s="193">
        <v>0</v>
      </c>
      <c r="P52" s="128">
        <v>0</v>
      </c>
      <c r="Q52" s="128">
        <v>0</v>
      </c>
      <c r="R52" s="128">
        <v>0</v>
      </c>
      <c r="S52" s="220">
        <f t="shared" si="4"/>
        <v>0</v>
      </c>
      <c r="T52" s="128">
        <v>0</v>
      </c>
      <c r="U52" s="132">
        <v>0</v>
      </c>
      <c r="V52" s="133">
        <v>0</v>
      </c>
      <c r="W52" s="110" t="s">
        <v>169</v>
      </c>
      <c r="X52" s="111"/>
    </row>
    <row r="53" spans="1:26" ht="21.75" thickBot="1" x14ac:dyDescent="0.3">
      <c r="C53" s="143" t="s">
        <v>74</v>
      </c>
      <c r="D53" s="144"/>
      <c r="E53" s="145"/>
      <c r="F53" s="145"/>
      <c r="G53" s="145"/>
      <c r="H53" s="145"/>
      <c r="I53" s="145"/>
      <c r="J53" s="145"/>
      <c r="K53" s="145"/>
      <c r="L53" s="145"/>
      <c r="M53" s="145"/>
      <c r="N53" s="195">
        <f t="shared" ref="N53:V53" si="13">SUM(N47:N52)</f>
        <v>0</v>
      </c>
      <c r="O53" s="195">
        <f t="shared" si="13"/>
        <v>0</v>
      </c>
      <c r="P53" s="146">
        <f t="shared" si="13"/>
        <v>0</v>
      </c>
      <c r="Q53" s="147">
        <f t="shared" si="13"/>
        <v>0</v>
      </c>
      <c r="R53" s="146">
        <f t="shared" si="13"/>
        <v>0</v>
      </c>
      <c r="S53" s="170">
        <f t="shared" si="4"/>
        <v>0</v>
      </c>
      <c r="T53" s="146">
        <f t="shared" si="13"/>
        <v>0</v>
      </c>
      <c r="U53" s="148">
        <f t="shared" si="13"/>
        <v>0</v>
      </c>
      <c r="V53" s="146">
        <f t="shared" si="13"/>
        <v>0</v>
      </c>
      <c r="W53" s="149" t="s">
        <v>169</v>
      </c>
      <c r="X53" s="150"/>
      <c r="Z53" s="25"/>
    </row>
    <row r="54" spans="1:26" s="156" customFormat="1" ht="21.75" thickBot="1" x14ac:dyDescent="0.3">
      <c r="B54" s="160" t="s">
        <v>75</v>
      </c>
      <c r="C54" s="167" t="s">
        <v>172</v>
      </c>
      <c r="D54" s="168"/>
      <c r="E54" s="168"/>
      <c r="F54" s="168"/>
      <c r="G54" s="169"/>
      <c r="H54" s="169"/>
      <c r="I54" s="169"/>
      <c r="J54" s="169"/>
      <c r="K54" s="169"/>
      <c r="L54" s="169"/>
      <c r="M54" s="169"/>
      <c r="N54" s="198">
        <f>N35+N44+N53</f>
        <v>0</v>
      </c>
      <c r="O54" s="198">
        <f>O35+O44+O53</f>
        <v>0</v>
      </c>
      <c r="P54" s="170">
        <f>P35+P44+P53</f>
        <v>0</v>
      </c>
      <c r="Q54" s="171">
        <f>Q35+Q44+Q53</f>
        <v>0</v>
      </c>
      <c r="R54" s="170">
        <f>R35+R44+R53</f>
        <v>0</v>
      </c>
      <c r="S54" s="170">
        <f t="shared" si="4"/>
        <v>0</v>
      </c>
      <c r="T54" s="170">
        <f>T35+T44+T53</f>
        <v>0</v>
      </c>
      <c r="U54" s="172"/>
      <c r="V54" s="173"/>
      <c r="W54" s="174"/>
      <c r="X54" s="35"/>
    </row>
    <row r="55" spans="1:26" s="156" customFormat="1" x14ac:dyDescent="0.25">
      <c r="B55" s="160"/>
      <c r="C55" s="161"/>
      <c r="D55" s="162"/>
      <c r="E55" s="162"/>
      <c r="F55" s="162"/>
      <c r="G55" s="163"/>
      <c r="H55" s="163"/>
      <c r="I55" s="163"/>
      <c r="J55" s="163"/>
      <c r="K55" s="158"/>
      <c r="L55" s="158"/>
      <c r="M55" s="166" t="s">
        <v>200</v>
      </c>
      <c r="N55" s="158"/>
      <c r="O55" s="158"/>
      <c r="P55" s="158"/>
      <c r="Q55" s="158"/>
      <c r="R55" s="158"/>
      <c r="S55" s="221"/>
      <c r="T55" s="158"/>
      <c r="U55" s="177"/>
      <c r="V55" s="158"/>
      <c r="W55" s="164"/>
      <c r="X55" s="165"/>
    </row>
    <row r="56" spans="1:26" x14ac:dyDescent="0.25">
      <c r="C56" s="154"/>
      <c r="D56" s="155"/>
      <c r="E56" s="156"/>
      <c r="F56" s="156"/>
      <c r="G56" s="156"/>
      <c r="H56" s="156"/>
      <c r="I56" s="156"/>
      <c r="J56" s="156"/>
      <c r="K56" s="125"/>
      <c r="L56" s="157"/>
      <c r="M56" s="158" t="s">
        <v>173</v>
      </c>
      <c r="N56" s="158">
        <f>SUMIF($E$10:$E$53,"Program",N$10:N$53)</f>
        <v>0</v>
      </c>
      <c r="O56" s="158">
        <f>SUMIF($E$10:$E$53,"Program",O$10:O$53)</f>
        <v>0</v>
      </c>
      <c r="P56" s="157">
        <f>SUMIF($E$10:$E$53,"Program",P$10:P$53)</f>
        <v>0</v>
      </c>
      <c r="Q56" s="157">
        <f>SUMIF($E$10:$E$53,"Program",Q$10:Q$53)</f>
        <v>0</v>
      </c>
      <c r="R56" s="157">
        <f>SUMIF($E$10:$E$53,"Program",R$10:R$53)</f>
        <v>0</v>
      </c>
      <c r="S56" s="222">
        <f t="shared" si="4"/>
        <v>0</v>
      </c>
      <c r="T56" s="157">
        <f>SUMIF($E$10:$E$53,"Program",T$10:T$53)</f>
        <v>0</v>
      </c>
      <c r="U56" s="178">
        <f>SUMIF($E$10:$E$53,"Program",U$10:U$53)</f>
        <v>0</v>
      </c>
      <c r="V56" s="157">
        <f>SUMIF($E$10:$E$53,"Program",V$10:V$53)</f>
        <v>0</v>
      </c>
      <c r="W56" s="108" t="s">
        <v>169</v>
      </c>
      <c r="X56" s="175"/>
    </row>
    <row r="57" spans="1:26" x14ac:dyDescent="0.25">
      <c r="C57" s="154"/>
      <c r="D57" s="155"/>
      <c r="E57" s="156"/>
      <c r="F57" s="156"/>
      <c r="G57" s="156"/>
      <c r="H57" s="156"/>
      <c r="I57" s="156"/>
      <c r="J57" s="156"/>
      <c r="K57" s="125"/>
      <c r="L57" s="157"/>
      <c r="M57" s="158" t="s">
        <v>174</v>
      </c>
      <c r="N57" s="158">
        <f>SUMIF($E$10:$E$53,"PES",N$10:N$53)+SUMIF($E$10:$E$53,"Corporate",N$10:N$53)+SUMIF($E$10:$E$53,"WoVG Capability",N$10:N$53)+SUMIF($E$10:$E$53,"Departmental Activities and Operations",N$10:N$53)</f>
        <v>0</v>
      </c>
      <c r="O57" s="158">
        <f>SUMIF($E$10:$E$53,"PES",O$10:O$53)+SUMIF($E$10:$E$53,"Corporate",O$10:O$53)+SUMIF($E$10:$E$53,"WoVG Capability",O$10:O$53)+SUMIF($E$10:$E$53,"Departmental Activities and Operations",O$10:O$53)</f>
        <v>0</v>
      </c>
      <c r="P57" s="157">
        <f>SUMIF($E$10:$E$53,"PES",P$10:P$53)+SUMIF($E$10:$E$53,"Corporate",P$10:P$53)+SUMIF($E$10:$E$53,"WoVG Capability",P$10:P$53)+SUMIF($E$10:$E$53,"Departmental Activities and Operations",P$10:P$53)</f>
        <v>0</v>
      </c>
      <c r="Q57" s="157">
        <f>SUMIF($E$10:$E$53,"PES",Q$10:Q$53)+SUMIF($E$10:$E$53,"Corporate",Q$10:Q$53)+SUMIF($E$10:$E$53,"WoVG Capability",Q$10:Q$53)+SUMIF($E$10:$E$53,"Departmental Activities and Operations",Q$10:Q$53)</f>
        <v>0</v>
      </c>
      <c r="R57" s="157">
        <f>SUMIF($E$10:$E$53,"PES",R$10:R$53)+SUMIF($E$10:$E$53,"Corporate",R$10:R$53)+SUMIF($E$10:$E$53,"WoVG Capability",R$10:R$53)+SUMIF($E$10:$E$53,"Departmental Activities and Operations",R$10:R$53)</f>
        <v>0</v>
      </c>
      <c r="S57" s="222">
        <f t="shared" si="4"/>
        <v>0</v>
      </c>
      <c r="T57" s="157">
        <f>SUMIF($E$10:$E$53,"PES",T$10:T$53)+SUMIF($E$10:$E$53,"Corporate",T$10:T$53)+SUMIF($E$10:$E$53,"WoVG Capability",T$10:T$53)+SUMIF($E$10:$E$53,"Departmental Activities and Operations",T$10:T$53)</f>
        <v>0</v>
      </c>
      <c r="U57" s="178">
        <f>SUMIF($E$10:$E$53,"PES",U$10:U$53)+SUMIF($E$10:$E$53,"Corporate",U$10:U$53)+SUMIF($E$10:$E$53,"WoVG Capability",U$10:U$53)+SUMIF($E$10:$E$53,"Departmental Activities and Operations",U$10:U$53)</f>
        <v>0</v>
      </c>
      <c r="V57" s="157">
        <f>SUMIF($E$10:$E$53,"PES",V$10:V$53)+SUMIF($E$10:$E$53,"Corporate",V$10:V$53)+SUMIF($E$10:$E$53,"WoVG Capability",V$10:V$53)+SUMIF($E$10:$E$53,"Departmental Activities and Operations",V$10:V$53)</f>
        <v>0</v>
      </c>
      <c r="W57" s="108" t="s">
        <v>169</v>
      </c>
      <c r="X57" s="175"/>
    </row>
    <row r="58" spans="1:26" ht="21.75" thickBot="1" x14ac:dyDescent="0.3">
      <c r="C58" s="154"/>
      <c r="D58" s="156"/>
      <c r="E58" s="156"/>
      <c r="F58" s="156"/>
      <c r="G58" s="156"/>
      <c r="H58" s="156"/>
      <c r="I58" s="156"/>
      <c r="J58" s="156"/>
      <c r="K58" s="125"/>
      <c r="L58" s="157"/>
      <c r="M58" s="158"/>
      <c r="N58" s="199">
        <f>SUM(N56:N57)</f>
        <v>0</v>
      </c>
      <c r="O58" s="199">
        <f t="shared" ref="O58:V58" si="14">SUM(O56:O57)</f>
        <v>0</v>
      </c>
      <c r="P58" s="159">
        <f t="shared" si="14"/>
        <v>0</v>
      </c>
      <c r="Q58" s="159">
        <f t="shared" si="14"/>
        <v>0</v>
      </c>
      <c r="R58" s="159">
        <f t="shared" si="14"/>
        <v>0</v>
      </c>
      <c r="S58" s="223">
        <f t="shared" si="4"/>
        <v>0</v>
      </c>
      <c r="T58" s="159">
        <f t="shared" si="14"/>
        <v>0</v>
      </c>
      <c r="U58" s="176">
        <f t="shared" si="14"/>
        <v>0</v>
      </c>
      <c r="V58" s="159">
        <f t="shared" si="14"/>
        <v>0</v>
      </c>
      <c r="W58" s="180" t="s">
        <v>169</v>
      </c>
      <c r="X58" s="175"/>
    </row>
    <row r="59" spans="1:26" ht="22.5" thickTop="1" thickBot="1" x14ac:dyDescent="0.3">
      <c r="C59" s="154"/>
      <c r="D59" s="156"/>
      <c r="E59" s="156"/>
      <c r="F59" s="156"/>
      <c r="G59" s="156"/>
      <c r="H59" s="156"/>
      <c r="I59" s="156"/>
      <c r="J59" s="156"/>
      <c r="K59" s="125"/>
      <c r="L59" s="157"/>
      <c r="M59" s="158" t="s">
        <v>175</v>
      </c>
      <c r="N59" s="158">
        <f>N58-N54</f>
        <v>0</v>
      </c>
      <c r="O59" s="158">
        <f t="shared" ref="O59:V59" si="15">O58-O54</f>
        <v>0</v>
      </c>
      <c r="P59" s="157">
        <f>P58-P54</f>
        <v>0</v>
      </c>
      <c r="Q59" s="157">
        <f t="shared" si="15"/>
        <v>0</v>
      </c>
      <c r="R59" s="157">
        <f t="shared" si="15"/>
        <v>0</v>
      </c>
      <c r="S59" s="222">
        <f t="shared" si="4"/>
        <v>0</v>
      </c>
      <c r="T59" s="157">
        <f t="shared" si="15"/>
        <v>0</v>
      </c>
      <c r="U59" s="179">
        <f t="shared" si="15"/>
        <v>0</v>
      </c>
      <c r="V59" s="157">
        <f t="shared" si="15"/>
        <v>0</v>
      </c>
      <c r="W59" s="108" t="s">
        <v>169</v>
      </c>
      <c r="X59" s="175"/>
    </row>
    <row r="60" spans="1:26" ht="21.75" thickBot="1" x14ac:dyDescent="0.3">
      <c r="B60" s="12" t="s">
        <v>76</v>
      </c>
      <c r="C60" s="27" t="s">
        <v>77</v>
      </c>
      <c r="D60" s="28" t="s">
        <v>38</v>
      </c>
      <c r="E60" s="86" t="s">
        <v>39</v>
      </c>
      <c r="F60" s="86" t="s">
        <v>40</v>
      </c>
      <c r="G60" s="28"/>
      <c r="H60" s="41"/>
      <c r="I60" s="41"/>
      <c r="J60" s="16"/>
      <c r="K60" s="16"/>
      <c r="L60" s="16"/>
      <c r="M60" s="16"/>
      <c r="N60" s="200"/>
      <c r="O60" s="200"/>
      <c r="P60" s="42"/>
      <c r="Q60" s="42"/>
      <c r="R60" s="42"/>
      <c r="S60" s="42"/>
      <c r="T60" s="42"/>
      <c r="U60" s="43"/>
      <c r="V60" s="42"/>
      <c r="W60" s="44"/>
      <c r="X60" s="33"/>
    </row>
    <row r="61" spans="1:26" x14ac:dyDescent="0.25">
      <c r="C61" s="382" t="s">
        <v>19</v>
      </c>
      <c r="D61" s="383"/>
      <c r="E61" s="383"/>
      <c r="F61" s="383"/>
      <c r="M61" s="36"/>
      <c r="N61" s="201"/>
      <c r="O61" s="201"/>
      <c r="P61" s="45"/>
      <c r="Q61" s="45"/>
      <c r="R61" s="45"/>
      <c r="S61" s="227"/>
      <c r="T61" s="45"/>
      <c r="U61" s="46"/>
      <c r="V61" s="45"/>
      <c r="W61" s="47"/>
      <c r="X61" s="48"/>
    </row>
    <row r="62" spans="1:26" x14ac:dyDescent="0.25">
      <c r="C62" s="13" t="s">
        <v>78</v>
      </c>
      <c r="D62" s="6"/>
      <c r="E62" s="6"/>
      <c r="F62" s="6"/>
      <c r="N62" s="202" t="s">
        <v>176</v>
      </c>
      <c r="O62" s="201"/>
      <c r="P62" s="45"/>
      <c r="Q62" s="45"/>
      <c r="R62" s="45"/>
      <c r="S62" s="227"/>
      <c r="T62" s="45"/>
      <c r="U62" s="46"/>
      <c r="V62" s="45"/>
      <c r="W62" s="47"/>
      <c r="X62" s="48"/>
    </row>
    <row r="63" spans="1:26" s="39" customFormat="1" x14ac:dyDescent="0.25">
      <c r="A63" s="7"/>
      <c r="B63" s="8"/>
      <c r="C63" s="151" t="s">
        <v>79</v>
      </c>
      <c r="D63" s="113"/>
      <c r="E63" s="113" t="s">
        <v>49</v>
      </c>
      <c r="F63" s="113"/>
      <c r="G63" s="107"/>
      <c r="H63" s="108" t="s">
        <v>169</v>
      </c>
      <c r="I63" s="108" t="s">
        <v>169</v>
      </c>
      <c r="J63" s="108" t="s">
        <v>169</v>
      </c>
      <c r="K63" s="108" t="s">
        <v>169</v>
      </c>
      <c r="L63" s="108" t="s">
        <v>169</v>
      </c>
      <c r="M63" s="108" t="s">
        <v>169</v>
      </c>
      <c r="N63" s="193">
        <v>0</v>
      </c>
      <c r="O63" s="193">
        <v>0</v>
      </c>
      <c r="P63" s="128">
        <v>0</v>
      </c>
      <c r="Q63" s="128">
        <v>0</v>
      </c>
      <c r="R63" s="128">
        <v>0</v>
      </c>
      <c r="S63" s="220">
        <f t="shared" si="4"/>
        <v>0</v>
      </c>
      <c r="T63" s="128">
        <v>0</v>
      </c>
      <c r="U63" s="132">
        <v>0</v>
      </c>
      <c r="V63" s="133">
        <v>0</v>
      </c>
      <c r="W63" s="110" t="s">
        <v>169</v>
      </c>
      <c r="X63" s="152"/>
    </row>
    <row r="64" spans="1:26" s="39" customFormat="1" x14ac:dyDescent="0.25">
      <c r="A64" s="7"/>
      <c r="B64" s="8"/>
      <c r="C64" s="151"/>
      <c r="D64" s="113"/>
      <c r="E64" s="113"/>
      <c r="F64" s="113"/>
      <c r="G64" s="107"/>
      <c r="H64" s="108" t="s">
        <v>169</v>
      </c>
      <c r="I64" s="108" t="s">
        <v>169</v>
      </c>
      <c r="J64" s="108" t="s">
        <v>169</v>
      </c>
      <c r="K64" s="108" t="s">
        <v>169</v>
      </c>
      <c r="L64" s="108" t="s">
        <v>169</v>
      </c>
      <c r="M64" s="108" t="s">
        <v>169</v>
      </c>
      <c r="N64" s="193">
        <v>0</v>
      </c>
      <c r="O64" s="193">
        <v>0</v>
      </c>
      <c r="P64" s="128">
        <v>0</v>
      </c>
      <c r="Q64" s="128">
        <v>0</v>
      </c>
      <c r="R64" s="128">
        <v>0</v>
      </c>
      <c r="S64" s="220">
        <f t="shared" si="4"/>
        <v>0</v>
      </c>
      <c r="T64" s="128">
        <v>0</v>
      </c>
      <c r="U64" s="132">
        <v>0</v>
      </c>
      <c r="V64" s="133">
        <v>0</v>
      </c>
      <c r="W64" s="110" t="s">
        <v>169</v>
      </c>
      <c r="X64" s="152"/>
    </row>
    <row r="65" spans="1:26" s="39" customFormat="1" x14ac:dyDescent="0.25">
      <c r="A65" s="7"/>
      <c r="B65" s="8"/>
      <c r="C65" s="151"/>
      <c r="D65" s="113"/>
      <c r="E65" s="113"/>
      <c r="F65" s="113"/>
      <c r="G65" s="107"/>
      <c r="H65" s="108" t="s">
        <v>169</v>
      </c>
      <c r="I65" s="108" t="s">
        <v>169</v>
      </c>
      <c r="J65" s="108" t="s">
        <v>169</v>
      </c>
      <c r="K65" s="108" t="s">
        <v>169</v>
      </c>
      <c r="L65" s="108" t="s">
        <v>169</v>
      </c>
      <c r="M65" s="108" t="s">
        <v>169</v>
      </c>
      <c r="N65" s="193">
        <v>0</v>
      </c>
      <c r="O65" s="193">
        <v>0</v>
      </c>
      <c r="P65" s="128">
        <v>0</v>
      </c>
      <c r="Q65" s="128">
        <v>0</v>
      </c>
      <c r="R65" s="128">
        <v>0</v>
      </c>
      <c r="S65" s="220">
        <f t="shared" si="4"/>
        <v>0</v>
      </c>
      <c r="T65" s="128">
        <v>0</v>
      </c>
      <c r="U65" s="132">
        <v>0</v>
      </c>
      <c r="V65" s="133">
        <v>0</v>
      </c>
      <c r="W65" s="110" t="s">
        <v>169</v>
      </c>
      <c r="X65" s="152"/>
    </row>
    <row r="66" spans="1:26" s="39" customFormat="1" x14ac:dyDescent="0.25">
      <c r="A66" s="7"/>
      <c r="B66" s="8"/>
      <c r="C66" s="151"/>
      <c r="D66" s="113"/>
      <c r="E66" s="113"/>
      <c r="F66" s="113"/>
      <c r="G66" s="107"/>
      <c r="H66" s="108" t="s">
        <v>169</v>
      </c>
      <c r="I66" s="108" t="s">
        <v>169</v>
      </c>
      <c r="J66" s="108" t="s">
        <v>169</v>
      </c>
      <c r="K66" s="108" t="s">
        <v>169</v>
      </c>
      <c r="L66" s="108" t="s">
        <v>169</v>
      </c>
      <c r="M66" s="108" t="s">
        <v>169</v>
      </c>
      <c r="N66" s="193">
        <v>0</v>
      </c>
      <c r="O66" s="193">
        <v>0</v>
      </c>
      <c r="P66" s="128">
        <v>0</v>
      </c>
      <c r="Q66" s="128">
        <v>0</v>
      </c>
      <c r="R66" s="128">
        <v>0</v>
      </c>
      <c r="S66" s="220">
        <f t="shared" si="4"/>
        <v>0</v>
      </c>
      <c r="T66" s="128">
        <v>0</v>
      </c>
      <c r="U66" s="132">
        <v>0</v>
      </c>
      <c r="V66" s="133">
        <v>0</v>
      </c>
      <c r="W66" s="110"/>
      <c r="X66" s="152"/>
    </row>
    <row r="67" spans="1:26" ht="21.75" thickBot="1" x14ac:dyDescent="0.3">
      <c r="C67" s="143" t="s">
        <v>80</v>
      </c>
      <c r="D67" s="144"/>
      <c r="E67" s="145"/>
      <c r="F67" s="145"/>
      <c r="G67" s="145"/>
      <c r="H67" s="145"/>
      <c r="I67" s="145"/>
      <c r="J67" s="145"/>
      <c r="K67" s="145"/>
      <c r="L67" s="145"/>
      <c r="M67" s="145"/>
      <c r="N67" s="195">
        <f>SUM(N62:N66)</f>
        <v>0</v>
      </c>
      <c r="O67" s="195">
        <f t="shared" ref="O67:T67" si="16">SUM(O62:O66)</f>
        <v>0</v>
      </c>
      <c r="P67" s="146">
        <f t="shared" si="16"/>
        <v>0</v>
      </c>
      <c r="Q67" s="147">
        <f t="shared" si="16"/>
        <v>0</v>
      </c>
      <c r="R67" s="146">
        <f t="shared" si="16"/>
        <v>0</v>
      </c>
      <c r="S67" s="170">
        <f t="shared" si="4"/>
        <v>0</v>
      </c>
      <c r="T67" s="146">
        <f t="shared" si="16"/>
        <v>0</v>
      </c>
      <c r="U67" s="148">
        <f>SUM(U63:U66)</f>
        <v>0</v>
      </c>
      <c r="V67" s="146">
        <f>SUM(V63:V66)</f>
        <v>0</v>
      </c>
      <c r="W67" s="149" t="s">
        <v>169</v>
      </c>
      <c r="X67" s="150"/>
      <c r="Z67" s="25"/>
    </row>
    <row r="68" spans="1:26" x14ac:dyDescent="0.25">
      <c r="C68" s="382" t="s">
        <v>20</v>
      </c>
      <c r="D68" s="383"/>
      <c r="E68" s="383"/>
      <c r="M68" s="19"/>
      <c r="N68" s="203"/>
      <c r="O68" s="203"/>
      <c r="P68" s="37"/>
      <c r="Q68" s="37"/>
      <c r="R68" s="37"/>
      <c r="S68" s="224"/>
      <c r="T68" s="37"/>
      <c r="U68" s="37"/>
      <c r="V68" s="37"/>
      <c r="W68" s="78"/>
      <c r="X68" s="76"/>
    </row>
    <row r="69" spans="1:26" x14ac:dyDescent="0.25">
      <c r="C69" s="13" t="s">
        <v>81</v>
      </c>
      <c r="M69" s="19"/>
      <c r="N69" s="203"/>
      <c r="O69" s="203"/>
      <c r="P69" s="37"/>
      <c r="Q69" s="37"/>
      <c r="R69" s="37"/>
      <c r="S69" s="224"/>
      <c r="T69" s="37"/>
      <c r="U69" s="37"/>
      <c r="V69" s="37"/>
      <c r="W69" s="78"/>
      <c r="X69" s="76"/>
    </row>
    <row r="70" spans="1:26" x14ac:dyDescent="0.25">
      <c r="C70" s="151"/>
      <c r="D70" s="113"/>
      <c r="E70" s="113"/>
      <c r="F70" s="113"/>
      <c r="G70" s="107"/>
      <c r="H70" s="108" t="s">
        <v>169</v>
      </c>
      <c r="I70" s="108" t="s">
        <v>169</v>
      </c>
      <c r="J70" s="108" t="s">
        <v>169</v>
      </c>
      <c r="K70" s="108" t="s">
        <v>169</v>
      </c>
      <c r="L70" s="108" t="s">
        <v>169</v>
      </c>
      <c r="M70" s="108" t="s">
        <v>169</v>
      </c>
      <c r="N70" s="193">
        <v>0</v>
      </c>
      <c r="O70" s="193">
        <v>0</v>
      </c>
      <c r="P70" s="128">
        <v>0</v>
      </c>
      <c r="Q70" s="128">
        <v>0</v>
      </c>
      <c r="R70" s="128">
        <v>0</v>
      </c>
      <c r="S70" s="220">
        <f t="shared" si="4"/>
        <v>0</v>
      </c>
      <c r="T70" s="128">
        <v>0</v>
      </c>
      <c r="U70" s="132">
        <v>0</v>
      </c>
      <c r="V70" s="133">
        <v>0</v>
      </c>
      <c r="W70" s="110" t="s">
        <v>169</v>
      </c>
      <c r="X70" s="152"/>
    </row>
    <row r="71" spans="1:26" x14ac:dyDescent="0.25">
      <c r="C71" s="151"/>
      <c r="D71" s="113"/>
      <c r="E71" s="113" t="s">
        <v>185</v>
      </c>
      <c r="F71" s="113"/>
      <c r="G71" s="107"/>
      <c r="H71" s="108" t="s">
        <v>169</v>
      </c>
      <c r="I71" s="108" t="s">
        <v>169</v>
      </c>
      <c r="J71" s="108" t="s">
        <v>169</v>
      </c>
      <c r="K71" s="108" t="s">
        <v>169</v>
      </c>
      <c r="L71" s="108" t="s">
        <v>169</v>
      </c>
      <c r="M71" s="108" t="s">
        <v>169</v>
      </c>
      <c r="N71" s="193">
        <v>0</v>
      </c>
      <c r="O71" s="193">
        <v>0</v>
      </c>
      <c r="P71" s="128">
        <v>0</v>
      </c>
      <c r="Q71" s="128">
        <v>0</v>
      </c>
      <c r="R71" s="128">
        <v>0</v>
      </c>
      <c r="S71" s="220">
        <f t="shared" si="4"/>
        <v>0</v>
      </c>
      <c r="T71" s="128">
        <v>0</v>
      </c>
      <c r="U71" s="132">
        <v>0</v>
      </c>
      <c r="V71" s="133">
        <v>0</v>
      </c>
      <c r="W71" s="110" t="s">
        <v>169</v>
      </c>
      <c r="X71" s="152"/>
    </row>
    <row r="72" spans="1:26" x14ac:dyDescent="0.25">
      <c r="C72" s="151"/>
      <c r="D72" s="113"/>
      <c r="E72" s="113"/>
      <c r="F72" s="113"/>
      <c r="G72" s="107"/>
      <c r="H72" s="108" t="s">
        <v>169</v>
      </c>
      <c r="I72" s="108" t="s">
        <v>169</v>
      </c>
      <c r="J72" s="108" t="s">
        <v>169</v>
      </c>
      <c r="K72" s="108" t="s">
        <v>169</v>
      </c>
      <c r="L72" s="108" t="s">
        <v>169</v>
      </c>
      <c r="M72" s="108" t="s">
        <v>169</v>
      </c>
      <c r="N72" s="193">
        <v>0</v>
      </c>
      <c r="O72" s="193">
        <v>0</v>
      </c>
      <c r="P72" s="128">
        <v>0</v>
      </c>
      <c r="Q72" s="128">
        <v>0</v>
      </c>
      <c r="R72" s="128">
        <v>0</v>
      </c>
      <c r="S72" s="220">
        <f t="shared" si="4"/>
        <v>0</v>
      </c>
      <c r="T72" s="128">
        <v>0</v>
      </c>
      <c r="U72" s="132">
        <v>0</v>
      </c>
      <c r="V72" s="133">
        <v>0</v>
      </c>
      <c r="W72" s="110" t="s">
        <v>169</v>
      </c>
      <c r="X72" s="152"/>
    </row>
    <row r="73" spans="1:26" x14ac:dyDescent="0.25">
      <c r="C73" s="151"/>
      <c r="D73" s="113"/>
      <c r="E73" s="113"/>
      <c r="F73" s="113"/>
      <c r="G73" s="107"/>
      <c r="H73" s="108" t="s">
        <v>169</v>
      </c>
      <c r="I73" s="108" t="s">
        <v>169</v>
      </c>
      <c r="J73" s="108" t="s">
        <v>169</v>
      </c>
      <c r="K73" s="108" t="s">
        <v>169</v>
      </c>
      <c r="L73" s="108" t="s">
        <v>169</v>
      </c>
      <c r="M73" s="108" t="s">
        <v>169</v>
      </c>
      <c r="N73" s="193">
        <v>0</v>
      </c>
      <c r="O73" s="193">
        <v>0</v>
      </c>
      <c r="P73" s="128">
        <v>0</v>
      </c>
      <c r="Q73" s="128">
        <v>0</v>
      </c>
      <c r="R73" s="128">
        <v>0</v>
      </c>
      <c r="S73" s="220">
        <f t="shared" si="4"/>
        <v>0</v>
      </c>
      <c r="T73" s="128">
        <v>0</v>
      </c>
      <c r="U73" s="132">
        <v>0</v>
      </c>
      <c r="V73" s="133">
        <v>0</v>
      </c>
      <c r="W73" s="110"/>
      <c r="X73" s="152"/>
    </row>
    <row r="74" spans="1:26" ht="21.75" thickBot="1" x14ac:dyDescent="0.3">
      <c r="C74" s="143" t="s">
        <v>82</v>
      </c>
      <c r="D74" s="144"/>
      <c r="E74" s="145"/>
      <c r="F74" s="145"/>
      <c r="G74" s="145"/>
      <c r="H74" s="145"/>
      <c r="I74" s="145"/>
      <c r="J74" s="145"/>
      <c r="K74" s="145"/>
      <c r="L74" s="145"/>
      <c r="M74" s="145"/>
      <c r="N74" s="195">
        <f>SUM(N69:N73)</f>
        <v>0</v>
      </c>
      <c r="O74" s="195">
        <f t="shared" ref="O74:T74" si="17">SUM(O69:O73)</f>
        <v>0</v>
      </c>
      <c r="P74" s="146">
        <f t="shared" si="17"/>
        <v>0</v>
      </c>
      <c r="Q74" s="147">
        <f t="shared" si="17"/>
        <v>0</v>
      </c>
      <c r="R74" s="146">
        <f t="shared" si="17"/>
        <v>0</v>
      </c>
      <c r="S74" s="170">
        <f t="shared" si="4"/>
        <v>0</v>
      </c>
      <c r="T74" s="146">
        <f t="shared" si="17"/>
        <v>0</v>
      </c>
      <c r="U74" s="148">
        <f>SUM(U70:U73)</f>
        <v>0</v>
      </c>
      <c r="V74" s="146">
        <f>SUM(V70:V73)</f>
        <v>0</v>
      </c>
      <c r="W74" s="149" t="s">
        <v>169</v>
      </c>
      <c r="X74" s="150"/>
      <c r="Z74" s="25"/>
    </row>
    <row r="75" spans="1:26" s="156" customFormat="1" ht="21.75" thickBot="1" x14ac:dyDescent="0.3">
      <c r="B75" s="160" t="s">
        <v>83</v>
      </c>
      <c r="C75" s="167" t="s">
        <v>22</v>
      </c>
      <c r="D75" s="168"/>
      <c r="E75" s="168"/>
      <c r="F75" s="168"/>
      <c r="G75" s="169"/>
      <c r="H75" s="169"/>
      <c r="I75" s="169"/>
      <c r="J75" s="169"/>
      <c r="K75" s="169"/>
      <c r="L75" s="169"/>
      <c r="M75" s="169"/>
      <c r="N75" s="198">
        <f t="shared" ref="N75:V75" si="18">N54-N67-N74</f>
        <v>0</v>
      </c>
      <c r="O75" s="198">
        <f>O54-O67-O74</f>
        <v>0</v>
      </c>
      <c r="P75" s="170">
        <f t="shared" si="18"/>
        <v>0</v>
      </c>
      <c r="Q75" s="171">
        <f t="shared" si="18"/>
        <v>0</v>
      </c>
      <c r="R75" s="170">
        <f t="shared" si="18"/>
        <v>0</v>
      </c>
      <c r="S75" s="170">
        <f t="shared" ref="S75" si="19">SUM(N75:R75)</f>
        <v>0</v>
      </c>
      <c r="T75" s="170">
        <f t="shared" si="18"/>
        <v>0</v>
      </c>
      <c r="U75" s="170">
        <f t="shared" si="18"/>
        <v>0</v>
      </c>
      <c r="V75" s="170">
        <f t="shared" si="18"/>
        <v>0</v>
      </c>
      <c r="W75" s="9"/>
      <c r="X75" s="35"/>
    </row>
    <row r="76" spans="1:26" x14ac:dyDescent="0.25">
      <c r="C76" s="154"/>
      <c r="N76" s="184"/>
      <c r="W76" s="9"/>
      <c r="X76" s="35"/>
    </row>
    <row r="77" spans="1:26" ht="29.25" thickBot="1" x14ac:dyDescent="0.3">
      <c r="C77" s="102" t="s">
        <v>177</v>
      </c>
      <c r="D77" s="103"/>
      <c r="E77" s="103"/>
      <c r="F77" s="103"/>
      <c r="G77" s="104"/>
      <c r="H77" s="104"/>
      <c r="I77" s="104"/>
      <c r="J77" s="104"/>
      <c r="K77" s="104"/>
      <c r="L77" s="104"/>
      <c r="M77" s="104"/>
      <c r="N77" s="185"/>
      <c r="O77" s="186"/>
      <c r="P77" s="104"/>
      <c r="Q77" s="104"/>
      <c r="R77" s="104"/>
      <c r="S77" s="217"/>
      <c r="T77" s="104"/>
      <c r="U77" s="104"/>
      <c r="V77" s="104"/>
      <c r="W77" s="104"/>
      <c r="X77" s="104"/>
    </row>
    <row r="78" spans="1:26" ht="42.75" thickBot="1" x14ac:dyDescent="0.3">
      <c r="B78" s="12" t="s">
        <v>84</v>
      </c>
      <c r="C78" s="14" t="s">
        <v>180</v>
      </c>
      <c r="D78" s="86" t="s">
        <v>38</v>
      </c>
      <c r="E78" s="86" t="s">
        <v>39</v>
      </c>
      <c r="F78" s="86" t="s">
        <v>40</v>
      </c>
      <c r="G78" s="82" t="s">
        <v>41</v>
      </c>
      <c r="H78" s="15" t="s">
        <v>42</v>
      </c>
      <c r="I78" s="82" t="s">
        <v>43</v>
      </c>
      <c r="J78" s="82" t="s">
        <v>44</v>
      </c>
      <c r="K78" s="15" t="s">
        <v>45</v>
      </c>
      <c r="L78" s="82" t="s">
        <v>46</v>
      </c>
      <c r="M78" s="82" t="s">
        <v>161</v>
      </c>
      <c r="N78" s="188" t="s">
        <v>2</v>
      </c>
      <c r="O78" s="188" t="s">
        <v>31</v>
      </c>
      <c r="P78" s="82" t="s">
        <v>4</v>
      </c>
      <c r="Q78" s="82" t="s">
        <v>5</v>
      </c>
      <c r="R78" s="82" t="s">
        <v>6</v>
      </c>
      <c r="S78" s="216" t="s">
        <v>7</v>
      </c>
      <c r="T78" s="82" t="s">
        <v>8</v>
      </c>
      <c r="U78" s="82" t="s">
        <v>32</v>
      </c>
      <c r="V78" s="82" t="s">
        <v>33</v>
      </c>
      <c r="W78" s="82" t="s">
        <v>34</v>
      </c>
      <c r="X78" s="82" t="s">
        <v>35</v>
      </c>
    </row>
    <row r="79" spans="1:26" x14ac:dyDescent="0.25">
      <c r="B79" s="12"/>
      <c r="C79" s="14" t="s">
        <v>179</v>
      </c>
      <c r="D79" s="86"/>
      <c r="E79" s="86"/>
      <c r="F79" s="86"/>
      <c r="G79" s="82"/>
      <c r="H79" s="15"/>
      <c r="I79" s="82"/>
      <c r="J79" s="82"/>
      <c r="K79" s="15"/>
      <c r="L79" s="82"/>
      <c r="M79" s="82"/>
      <c r="N79" s="188"/>
      <c r="O79" s="188"/>
      <c r="P79" s="82"/>
      <c r="Q79" s="82"/>
      <c r="R79" s="82"/>
      <c r="S79" s="82"/>
      <c r="T79" s="82"/>
      <c r="U79" s="82"/>
      <c r="V79" s="82"/>
      <c r="W79" s="82"/>
      <c r="X79" s="82"/>
    </row>
    <row r="80" spans="1:26" x14ac:dyDescent="0.25">
      <c r="B80" s="72"/>
      <c r="C80" s="151"/>
      <c r="D80" s="113"/>
      <c r="E80" s="108" t="s">
        <v>169</v>
      </c>
      <c r="F80" s="108" t="s">
        <v>169</v>
      </c>
      <c r="G80" s="108" t="s">
        <v>169</v>
      </c>
      <c r="H80" s="108" t="s">
        <v>169</v>
      </c>
      <c r="I80" s="108" t="s">
        <v>169</v>
      </c>
      <c r="J80" s="108" t="s">
        <v>169</v>
      </c>
      <c r="K80" s="108" t="s">
        <v>169</v>
      </c>
      <c r="L80" s="108" t="s">
        <v>169</v>
      </c>
      <c r="M80" s="108" t="s">
        <v>169</v>
      </c>
      <c r="N80" s="193">
        <v>0</v>
      </c>
      <c r="O80" s="193">
        <v>0</v>
      </c>
      <c r="P80" s="128">
        <v>0</v>
      </c>
      <c r="Q80" s="128">
        <v>0</v>
      </c>
      <c r="R80" s="128">
        <v>0</v>
      </c>
      <c r="S80" s="215">
        <f t="shared" ref="S80:S99" si="20">SUM(N80:R80)</f>
        <v>0</v>
      </c>
      <c r="T80" s="193" t="s">
        <v>169</v>
      </c>
      <c r="U80" s="132">
        <v>0</v>
      </c>
      <c r="V80" s="133">
        <v>0</v>
      </c>
      <c r="W80" s="133">
        <v>0</v>
      </c>
      <c r="X80" s="152"/>
    </row>
    <row r="81" spans="1:26" x14ac:dyDescent="0.25">
      <c r="B81" s="73"/>
      <c r="C81" s="151"/>
      <c r="D81" s="113"/>
      <c r="E81" s="108" t="s">
        <v>169</v>
      </c>
      <c r="F81" s="108" t="s">
        <v>169</v>
      </c>
      <c r="G81" s="108" t="s">
        <v>169</v>
      </c>
      <c r="H81" s="108" t="s">
        <v>169</v>
      </c>
      <c r="I81" s="108" t="s">
        <v>169</v>
      </c>
      <c r="J81" s="108" t="s">
        <v>169</v>
      </c>
      <c r="K81" s="108" t="s">
        <v>169</v>
      </c>
      <c r="L81" s="108" t="s">
        <v>169</v>
      </c>
      <c r="M81" s="108" t="s">
        <v>169</v>
      </c>
      <c r="N81" s="193">
        <v>0</v>
      </c>
      <c r="O81" s="193">
        <v>0</v>
      </c>
      <c r="P81" s="128">
        <v>0</v>
      </c>
      <c r="Q81" s="128">
        <v>0</v>
      </c>
      <c r="R81" s="128">
        <v>0</v>
      </c>
      <c r="S81" s="215">
        <f t="shared" si="20"/>
        <v>0</v>
      </c>
      <c r="T81" s="193" t="s">
        <v>169</v>
      </c>
      <c r="U81" s="132">
        <v>0</v>
      </c>
      <c r="V81" s="133">
        <v>0</v>
      </c>
      <c r="W81" s="133">
        <v>0</v>
      </c>
      <c r="X81" s="152"/>
    </row>
    <row r="82" spans="1:26" x14ac:dyDescent="0.25">
      <c r="B82" s="73"/>
      <c r="C82" s="151"/>
      <c r="D82" s="113"/>
      <c r="E82" s="108" t="s">
        <v>169</v>
      </c>
      <c r="F82" s="108" t="s">
        <v>169</v>
      </c>
      <c r="G82" s="108" t="s">
        <v>169</v>
      </c>
      <c r="H82" s="108" t="s">
        <v>169</v>
      </c>
      <c r="I82" s="108" t="s">
        <v>169</v>
      </c>
      <c r="J82" s="108" t="s">
        <v>169</v>
      </c>
      <c r="K82" s="108" t="s">
        <v>169</v>
      </c>
      <c r="L82" s="108" t="s">
        <v>169</v>
      </c>
      <c r="M82" s="108" t="s">
        <v>169</v>
      </c>
      <c r="N82" s="193">
        <v>0</v>
      </c>
      <c r="O82" s="193">
        <v>0</v>
      </c>
      <c r="P82" s="128">
        <v>0</v>
      </c>
      <c r="Q82" s="128">
        <v>0</v>
      </c>
      <c r="R82" s="128">
        <v>0</v>
      </c>
      <c r="S82" s="215">
        <f t="shared" si="20"/>
        <v>0</v>
      </c>
      <c r="T82" s="193" t="s">
        <v>169</v>
      </c>
      <c r="U82" s="132">
        <v>0</v>
      </c>
      <c r="V82" s="133">
        <v>0</v>
      </c>
      <c r="W82" s="133">
        <v>0</v>
      </c>
      <c r="X82" s="152"/>
    </row>
    <row r="83" spans="1:26" ht="21.75" thickBot="1" x14ac:dyDescent="0.3">
      <c r="C83" s="143" t="s">
        <v>181</v>
      </c>
      <c r="D83" s="144"/>
      <c r="E83" s="145"/>
      <c r="F83" s="145"/>
      <c r="G83" s="145"/>
      <c r="H83" s="145"/>
      <c r="I83" s="145"/>
      <c r="J83" s="145"/>
      <c r="K83" s="145"/>
      <c r="L83" s="145"/>
      <c r="M83" s="145"/>
      <c r="N83" s="195">
        <f>SUM(N80:N82)</f>
        <v>0</v>
      </c>
      <c r="O83" s="195">
        <f t="shared" ref="O83:W83" si="21">SUM(O80:O82)</f>
        <v>0</v>
      </c>
      <c r="P83" s="195">
        <f t="shared" si="21"/>
        <v>0</v>
      </c>
      <c r="Q83" s="195">
        <f t="shared" si="21"/>
        <v>0</v>
      </c>
      <c r="R83" s="195">
        <f t="shared" si="21"/>
        <v>0</v>
      </c>
      <c r="S83" s="198">
        <f t="shared" si="20"/>
        <v>0</v>
      </c>
      <c r="T83" s="195">
        <f t="shared" si="21"/>
        <v>0</v>
      </c>
      <c r="U83" s="205">
        <f t="shared" si="21"/>
        <v>0</v>
      </c>
      <c r="V83" s="195">
        <f t="shared" si="21"/>
        <v>0</v>
      </c>
      <c r="W83" s="195">
        <f t="shared" si="21"/>
        <v>0</v>
      </c>
      <c r="X83" s="150"/>
      <c r="Z83" s="25"/>
    </row>
    <row r="84" spans="1:26" x14ac:dyDescent="0.25">
      <c r="A84" s="63"/>
      <c r="C84" s="71" t="s">
        <v>85</v>
      </c>
      <c r="D84" s="88"/>
      <c r="E84" s="88"/>
      <c r="F84" s="88"/>
      <c r="G84" s="18"/>
      <c r="H84" s="10"/>
      <c r="I84" s="19"/>
      <c r="J84" s="19"/>
      <c r="K84" s="19"/>
      <c r="L84" s="19"/>
      <c r="M84" s="19"/>
      <c r="N84" s="194"/>
      <c r="O84" s="194"/>
      <c r="P84" s="130"/>
      <c r="Q84" s="130"/>
      <c r="R84" s="130"/>
      <c r="S84" s="215">
        <f t="shared" si="20"/>
        <v>0</v>
      </c>
      <c r="T84" s="129"/>
      <c r="U84" s="130"/>
      <c r="V84" s="137"/>
      <c r="W84" s="141"/>
      <c r="X84" s="77"/>
    </row>
    <row r="85" spans="1:26" x14ac:dyDescent="0.25">
      <c r="B85" s="72"/>
      <c r="C85" s="151"/>
      <c r="D85" s="113"/>
      <c r="E85" s="108" t="s">
        <v>169</v>
      </c>
      <c r="F85" s="108" t="s">
        <v>169</v>
      </c>
      <c r="G85" s="108" t="s">
        <v>169</v>
      </c>
      <c r="H85" s="108" t="s">
        <v>169</v>
      </c>
      <c r="I85" s="108" t="s">
        <v>169</v>
      </c>
      <c r="J85" s="108" t="s">
        <v>169</v>
      </c>
      <c r="K85" s="108" t="s">
        <v>169</v>
      </c>
      <c r="L85" s="108" t="s">
        <v>169</v>
      </c>
      <c r="M85" s="108" t="s">
        <v>169</v>
      </c>
      <c r="N85" s="193">
        <v>0</v>
      </c>
      <c r="O85" s="193">
        <v>0</v>
      </c>
      <c r="P85" s="128">
        <v>0</v>
      </c>
      <c r="Q85" s="128">
        <v>0</v>
      </c>
      <c r="R85" s="128">
        <v>0</v>
      </c>
      <c r="S85" s="215">
        <f t="shared" si="20"/>
        <v>0</v>
      </c>
      <c r="T85" s="193" t="s">
        <v>169</v>
      </c>
      <c r="U85" s="132">
        <v>0</v>
      </c>
      <c r="V85" s="133">
        <v>0</v>
      </c>
      <c r="W85" s="133">
        <v>0</v>
      </c>
      <c r="X85" s="152"/>
    </row>
    <row r="86" spans="1:26" x14ac:dyDescent="0.25">
      <c r="B86" s="73"/>
      <c r="C86" s="151"/>
      <c r="D86" s="113"/>
      <c r="E86" s="108" t="s">
        <v>169</v>
      </c>
      <c r="F86" s="108" t="s">
        <v>169</v>
      </c>
      <c r="G86" s="108" t="s">
        <v>169</v>
      </c>
      <c r="H86" s="108" t="s">
        <v>169</v>
      </c>
      <c r="I86" s="108" t="s">
        <v>169</v>
      </c>
      <c r="J86" s="108" t="s">
        <v>169</v>
      </c>
      <c r="K86" s="108" t="s">
        <v>169</v>
      </c>
      <c r="L86" s="108" t="s">
        <v>169</v>
      </c>
      <c r="M86" s="108" t="s">
        <v>169</v>
      </c>
      <c r="N86" s="193">
        <v>0</v>
      </c>
      <c r="O86" s="193">
        <v>0</v>
      </c>
      <c r="P86" s="128">
        <v>0</v>
      </c>
      <c r="Q86" s="128">
        <v>0</v>
      </c>
      <c r="R86" s="128">
        <v>0</v>
      </c>
      <c r="S86" s="215">
        <f t="shared" si="20"/>
        <v>0</v>
      </c>
      <c r="T86" s="193" t="s">
        <v>169</v>
      </c>
      <c r="U86" s="132">
        <v>0</v>
      </c>
      <c r="V86" s="133">
        <v>0</v>
      </c>
      <c r="W86" s="133">
        <v>0</v>
      </c>
      <c r="X86" s="152"/>
    </row>
    <row r="87" spans="1:26" x14ac:dyDescent="0.25">
      <c r="B87" s="73"/>
      <c r="C87" s="151"/>
      <c r="D87" s="113"/>
      <c r="E87" s="108" t="s">
        <v>169</v>
      </c>
      <c r="F87" s="108" t="s">
        <v>169</v>
      </c>
      <c r="G87" s="108" t="s">
        <v>169</v>
      </c>
      <c r="H87" s="108" t="s">
        <v>169</v>
      </c>
      <c r="I87" s="108" t="s">
        <v>169</v>
      </c>
      <c r="J87" s="108" t="s">
        <v>169</v>
      </c>
      <c r="K87" s="108" t="s">
        <v>169</v>
      </c>
      <c r="L87" s="108" t="s">
        <v>169</v>
      </c>
      <c r="M87" s="108" t="s">
        <v>169</v>
      </c>
      <c r="N87" s="193">
        <v>0</v>
      </c>
      <c r="O87" s="193">
        <v>0</v>
      </c>
      <c r="P87" s="128">
        <v>0</v>
      </c>
      <c r="Q87" s="128">
        <v>0</v>
      </c>
      <c r="R87" s="128">
        <v>0</v>
      </c>
      <c r="S87" s="215">
        <f t="shared" si="20"/>
        <v>0</v>
      </c>
      <c r="T87" s="193" t="s">
        <v>169</v>
      </c>
      <c r="U87" s="132">
        <v>0</v>
      </c>
      <c r="V87" s="133">
        <v>0</v>
      </c>
      <c r="W87" s="133">
        <v>0</v>
      </c>
      <c r="X87" s="152"/>
    </row>
    <row r="88" spans="1:26" ht="21.75" thickBot="1" x14ac:dyDescent="0.3">
      <c r="C88" s="143" t="s">
        <v>201</v>
      </c>
      <c r="D88" s="144"/>
      <c r="E88" s="145"/>
      <c r="F88" s="145"/>
      <c r="G88" s="145"/>
      <c r="H88" s="145"/>
      <c r="I88" s="145"/>
      <c r="J88" s="145"/>
      <c r="K88" s="145"/>
      <c r="L88" s="145"/>
      <c r="M88" s="145"/>
      <c r="N88" s="195">
        <f>SUM(N85:N87)</f>
        <v>0</v>
      </c>
      <c r="O88" s="195">
        <f t="shared" ref="O88:R88" si="22">SUM(O85:O87)</f>
        <v>0</v>
      </c>
      <c r="P88" s="195">
        <f t="shared" si="22"/>
        <v>0</v>
      </c>
      <c r="Q88" s="195">
        <f t="shared" si="22"/>
        <v>0</v>
      </c>
      <c r="R88" s="195">
        <f t="shared" si="22"/>
        <v>0</v>
      </c>
      <c r="S88" s="198">
        <f t="shared" si="20"/>
        <v>0</v>
      </c>
      <c r="T88" s="195">
        <f t="shared" ref="T88:W88" si="23">SUM(T85:T87)</f>
        <v>0</v>
      </c>
      <c r="U88" s="205">
        <f t="shared" si="23"/>
        <v>0</v>
      </c>
      <c r="V88" s="195">
        <f t="shared" si="23"/>
        <v>0</v>
      </c>
      <c r="W88" s="195">
        <f t="shared" si="23"/>
        <v>0</v>
      </c>
      <c r="X88" s="150"/>
      <c r="Z88" s="25"/>
    </row>
    <row r="89" spans="1:26" s="156" customFormat="1" ht="21.75" thickBot="1" x14ac:dyDescent="0.3">
      <c r="B89" s="160"/>
      <c r="C89" s="167" t="s">
        <v>86</v>
      </c>
      <c r="D89" s="168"/>
      <c r="E89" s="168"/>
      <c r="F89" s="168"/>
      <c r="G89" s="169"/>
      <c r="H89" s="169"/>
      <c r="I89" s="169"/>
      <c r="J89" s="169"/>
      <c r="K89" s="169"/>
      <c r="L89" s="169"/>
      <c r="M89" s="169"/>
      <c r="N89" s="198">
        <f>N88+N83</f>
        <v>0</v>
      </c>
      <c r="O89" s="198">
        <f t="shared" ref="O89:W89" si="24">O88+O83</f>
        <v>0</v>
      </c>
      <c r="P89" s="198">
        <f t="shared" si="24"/>
        <v>0</v>
      </c>
      <c r="Q89" s="198">
        <f t="shared" si="24"/>
        <v>0</v>
      </c>
      <c r="R89" s="198">
        <f t="shared" si="24"/>
        <v>0</v>
      </c>
      <c r="S89" s="198">
        <f t="shared" si="20"/>
        <v>0</v>
      </c>
      <c r="T89" s="198" t="s">
        <v>169</v>
      </c>
      <c r="U89" s="206">
        <f t="shared" si="24"/>
        <v>0</v>
      </c>
      <c r="V89" s="198">
        <f t="shared" si="24"/>
        <v>0</v>
      </c>
      <c r="W89" s="198">
        <f t="shared" si="24"/>
        <v>0</v>
      </c>
      <c r="X89" s="35"/>
    </row>
    <row r="90" spans="1:26" ht="21.75" thickBot="1" x14ac:dyDescent="0.3">
      <c r="B90" s="12" t="s">
        <v>88</v>
      </c>
      <c r="C90" s="27" t="s">
        <v>77</v>
      </c>
      <c r="D90" s="28"/>
      <c r="E90" s="28"/>
      <c r="F90" s="28"/>
      <c r="G90" s="28"/>
      <c r="H90" s="41"/>
      <c r="I90" s="41"/>
      <c r="J90" s="16"/>
      <c r="K90" s="16"/>
      <c r="L90" s="16"/>
      <c r="M90" s="16"/>
      <c r="N90" s="200"/>
      <c r="O90" s="200"/>
      <c r="P90" s="42"/>
      <c r="Q90" s="42"/>
      <c r="R90" s="42"/>
      <c r="S90" s="42"/>
      <c r="T90" s="74"/>
      <c r="U90" s="42"/>
      <c r="V90" s="42"/>
      <c r="W90" s="79"/>
      <c r="X90" s="33" t="s">
        <v>65</v>
      </c>
    </row>
    <row r="91" spans="1:26" x14ac:dyDescent="0.25">
      <c r="C91" s="13" t="s">
        <v>89</v>
      </c>
      <c r="D91" s="6"/>
      <c r="E91" s="6"/>
      <c r="F91" s="6"/>
      <c r="M91" s="36"/>
      <c r="N91" s="201"/>
      <c r="O91" s="201"/>
      <c r="P91" s="45"/>
      <c r="Q91" s="45"/>
      <c r="R91" s="45"/>
      <c r="S91" s="229"/>
      <c r="T91" s="75"/>
      <c r="U91" s="45"/>
      <c r="V91" s="45"/>
      <c r="W91" s="80"/>
      <c r="X91" s="77"/>
    </row>
    <row r="92" spans="1:26" x14ac:dyDescent="0.25">
      <c r="B92" s="73"/>
      <c r="C92" s="151"/>
      <c r="D92" s="113"/>
      <c r="E92" s="108" t="s">
        <v>169</v>
      </c>
      <c r="F92" s="108" t="s">
        <v>169</v>
      </c>
      <c r="G92" s="108" t="s">
        <v>169</v>
      </c>
      <c r="H92" s="108" t="s">
        <v>169</v>
      </c>
      <c r="I92" s="108" t="s">
        <v>169</v>
      </c>
      <c r="J92" s="108" t="s">
        <v>169</v>
      </c>
      <c r="K92" s="108" t="s">
        <v>169</v>
      </c>
      <c r="L92" s="108" t="s">
        <v>169</v>
      </c>
      <c r="M92" s="108" t="s">
        <v>169</v>
      </c>
      <c r="N92" s="193">
        <v>0</v>
      </c>
      <c r="O92" s="193">
        <v>0</v>
      </c>
      <c r="P92" s="128">
        <v>0</v>
      </c>
      <c r="Q92" s="128">
        <v>0</v>
      </c>
      <c r="R92" s="128">
        <v>0</v>
      </c>
      <c r="S92" s="215">
        <f t="shared" si="20"/>
        <v>0</v>
      </c>
      <c r="T92" s="193" t="s">
        <v>169</v>
      </c>
      <c r="U92" s="132">
        <v>0</v>
      </c>
      <c r="V92" s="133">
        <v>0</v>
      </c>
      <c r="W92" s="133">
        <v>0</v>
      </c>
      <c r="X92" s="152"/>
    </row>
    <row r="93" spans="1:26" x14ac:dyDescent="0.25">
      <c r="B93" s="73"/>
      <c r="C93" s="151"/>
      <c r="D93" s="113"/>
      <c r="E93" s="108" t="s">
        <v>169</v>
      </c>
      <c r="F93" s="108" t="s">
        <v>169</v>
      </c>
      <c r="G93" s="108" t="s">
        <v>169</v>
      </c>
      <c r="H93" s="108" t="s">
        <v>169</v>
      </c>
      <c r="I93" s="108" t="s">
        <v>169</v>
      </c>
      <c r="J93" s="108" t="s">
        <v>169</v>
      </c>
      <c r="K93" s="108" t="s">
        <v>169</v>
      </c>
      <c r="L93" s="108" t="s">
        <v>169</v>
      </c>
      <c r="M93" s="108" t="s">
        <v>169</v>
      </c>
      <c r="N93" s="193">
        <v>0</v>
      </c>
      <c r="O93" s="193">
        <v>0</v>
      </c>
      <c r="P93" s="128">
        <v>0</v>
      </c>
      <c r="Q93" s="128">
        <v>0</v>
      </c>
      <c r="R93" s="128">
        <v>0</v>
      </c>
      <c r="S93" s="215">
        <f t="shared" si="20"/>
        <v>0</v>
      </c>
      <c r="T93" s="193" t="s">
        <v>169</v>
      </c>
      <c r="U93" s="132">
        <v>0</v>
      </c>
      <c r="V93" s="133">
        <v>0</v>
      </c>
      <c r="W93" s="133">
        <v>0</v>
      </c>
      <c r="X93" s="152"/>
    </row>
    <row r="94" spans="1:26" x14ac:dyDescent="0.25">
      <c r="B94" s="73"/>
      <c r="C94" s="151"/>
      <c r="D94" s="113"/>
      <c r="E94" s="108" t="s">
        <v>169</v>
      </c>
      <c r="F94" s="108" t="s">
        <v>169</v>
      </c>
      <c r="G94" s="108" t="s">
        <v>169</v>
      </c>
      <c r="H94" s="108" t="s">
        <v>169</v>
      </c>
      <c r="I94" s="108" t="s">
        <v>169</v>
      </c>
      <c r="J94" s="108" t="s">
        <v>169</v>
      </c>
      <c r="K94" s="108" t="s">
        <v>169</v>
      </c>
      <c r="L94" s="108" t="s">
        <v>169</v>
      </c>
      <c r="M94" s="108" t="s">
        <v>169</v>
      </c>
      <c r="N94" s="193">
        <v>0</v>
      </c>
      <c r="O94" s="193">
        <v>0</v>
      </c>
      <c r="P94" s="128">
        <v>0</v>
      </c>
      <c r="Q94" s="128">
        <v>0</v>
      </c>
      <c r="R94" s="128">
        <v>0</v>
      </c>
      <c r="S94" s="215">
        <f t="shared" si="20"/>
        <v>0</v>
      </c>
      <c r="T94" s="193" t="s">
        <v>169</v>
      </c>
      <c r="U94" s="132">
        <v>0</v>
      </c>
      <c r="V94" s="133">
        <v>0</v>
      </c>
      <c r="W94" s="133">
        <v>0</v>
      </c>
      <c r="X94" s="152"/>
    </row>
    <row r="95" spans="1:26" x14ac:dyDescent="0.25">
      <c r="B95" s="73"/>
      <c r="C95" s="151"/>
      <c r="D95" s="113"/>
      <c r="E95" s="108" t="s">
        <v>169</v>
      </c>
      <c r="F95" s="108" t="s">
        <v>169</v>
      </c>
      <c r="G95" s="108" t="s">
        <v>169</v>
      </c>
      <c r="H95" s="108" t="s">
        <v>169</v>
      </c>
      <c r="I95" s="108" t="s">
        <v>169</v>
      </c>
      <c r="J95" s="108" t="s">
        <v>169</v>
      </c>
      <c r="K95" s="108" t="s">
        <v>169</v>
      </c>
      <c r="L95" s="108" t="s">
        <v>169</v>
      </c>
      <c r="M95" s="108" t="s">
        <v>169</v>
      </c>
      <c r="N95" s="193">
        <v>0</v>
      </c>
      <c r="O95" s="193">
        <v>0</v>
      </c>
      <c r="P95" s="128">
        <v>0</v>
      </c>
      <c r="Q95" s="128">
        <v>0</v>
      </c>
      <c r="R95" s="128">
        <v>0</v>
      </c>
      <c r="S95" s="215">
        <f t="shared" si="20"/>
        <v>0</v>
      </c>
      <c r="T95" s="193" t="s">
        <v>169</v>
      </c>
      <c r="U95" s="132">
        <v>0</v>
      </c>
      <c r="V95" s="133">
        <v>0</v>
      </c>
      <c r="W95" s="133">
        <v>0</v>
      </c>
      <c r="X95" s="152"/>
    </row>
    <row r="96" spans="1:26" ht="21.75" thickBot="1" x14ac:dyDescent="0.3">
      <c r="C96" s="143" t="s">
        <v>90</v>
      </c>
      <c r="D96" s="144"/>
      <c r="E96" s="145"/>
      <c r="F96" s="145"/>
      <c r="G96" s="145"/>
      <c r="H96" s="145"/>
      <c r="I96" s="145"/>
      <c r="J96" s="145"/>
      <c r="K96" s="145"/>
      <c r="L96" s="145"/>
      <c r="M96" s="145"/>
      <c r="N96" s="195">
        <f>SUM(N92:N95)</f>
        <v>0</v>
      </c>
      <c r="O96" s="195">
        <f t="shared" ref="O96:V96" si="25">SUM(O92:O95)</f>
        <v>0</v>
      </c>
      <c r="P96" s="195">
        <f t="shared" si="25"/>
        <v>0</v>
      </c>
      <c r="Q96" s="195">
        <f t="shared" si="25"/>
        <v>0</v>
      </c>
      <c r="R96" s="195">
        <f t="shared" si="25"/>
        <v>0</v>
      </c>
      <c r="S96" s="198">
        <f t="shared" si="20"/>
        <v>0</v>
      </c>
      <c r="T96" s="195">
        <f t="shared" ref="T96:W96" si="26">SUM(T92:T95)</f>
        <v>0</v>
      </c>
      <c r="U96" s="205">
        <f t="shared" si="25"/>
        <v>0</v>
      </c>
      <c r="V96" s="195">
        <f t="shared" si="25"/>
        <v>0</v>
      </c>
      <c r="W96" s="195">
        <f t="shared" si="26"/>
        <v>0</v>
      </c>
      <c r="X96" s="150"/>
      <c r="Z96" s="25"/>
    </row>
    <row r="97" spans="2:24" s="156" customFormat="1" ht="21.75" thickBot="1" x14ac:dyDescent="0.3">
      <c r="B97" s="160" t="s">
        <v>91</v>
      </c>
      <c r="C97" s="167" t="s">
        <v>92</v>
      </c>
      <c r="D97" s="168"/>
      <c r="E97" s="168"/>
      <c r="F97" s="168"/>
      <c r="G97" s="169"/>
      <c r="H97" s="169"/>
      <c r="I97" s="169"/>
      <c r="J97" s="169"/>
      <c r="K97" s="169"/>
      <c r="L97" s="169"/>
      <c r="M97" s="169"/>
      <c r="N97" s="198">
        <f>N89-N96</f>
        <v>0</v>
      </c>
      <c r="O97" s="198">
        <f>O89-O96</f>
        <v>0</v>
      </c>
      <c r="P97" s="198">
        <f>P89-P96</f>
        <v>0</v>
      </c>
      <c r="Q97" s="198">
        <f>Q89-Q96</f>
        <v>0</v>
      </c>
      <c r="R97" s="198">
        <f>R89-R96</f>
        <v>0</v>
      </c>
      <c r="S97" s="198">
        <f t="shared" si="20"/>
        <v>0</v>
      </c>
      <c r="T97" s="198" t="s">
        <v>169</v>
      </c>
      <c r="U97" s="206">
        <f>U89-U96</f>
        <v>0</v>
      </c>
      <c r="V97" s="198">
        <f>V89-V96</f>
        <v>0</v>
      </c>
      <c r="W97" s="198">
        <f>W89-W96</f>
        <v>0</v>
      </c>
      <c r="X97" s="35"/>
    </row>
    <row r="98" spans="2:24" x14ac:dyDescent="0.25">
      <c r="B98" s="12"/>
      <c r="C98" s="14" t="s">
        <v>87</v>
      </c>
      <c r="D98" s="86"/>
      <c r="E98" s="86"/>
      <c r="F98" s="86"/>
      <c r="G98" s="82"/>
      <c r="H98" s="15"/>
      <c r="I98" s="82"/>
      <c r="J98" s="82"/>
      <c r="K98" s="15"/>
      <c r="L98" s="82"/>
      <c r="M98" s="82"/>
      <c r="N98" s="188"/>
      <c r="O98" s="188"/>
      <c r="P98" s="82"/>
      <c r="Q98" s="82"/>
      <c r="R98" s="82"/>
      <c r="S98" s="82"/>
      <c r="T98" s="82"/>
      <c r="U98" s="82"/>
      <c r="V98" s="82"/>
      <c r="W98" s="82"/>
      <c r="X98" s="82"/>
    </row>
    <row r="99" spans="2:24" x14ac:dyDescent="0.25">
      <c r="B99" s="72"/>
      <c r="C99" s="207"/>
      <c r="D99" s="208"/>
      <c r="E99" s="209" t="s">
        <v>169</v>
      </c>
      <c r="F99" s="209" t="s">
        <v>169</v>
      </c>
      <c r="G99" s="209" t="s">
        <v>169</v>
      </c>
      <c r="H99" s="209" t="s">
        <v>169</v>
      </c>
      <c r="I99" s="209" t="s">
        <v>169</v>
      </c>
      <c r="J99" s="209" t="s">
        <v>169</v>
      </c>
      <c r="K99" s="209" t="s">
        <v>169</v>
      </c>
      <c r="L99" s="209" t="s">
        <v>169</v>
      </c>
      <c r="M99" s="209" t="s">
        <v>169</v>
      </c>
      <c r="N99" s="210">
        <v>0</v>
      </c>
      <c r="O99" s="210">
        <v>0</v>
      </c>
      <c r="P99" s="211">
        <v>0</v>
      </c>
      <c r="Q99" s="211">
        <v>0</v>
      </c>
      <c r="R99" s="211">
        <v>0</v>
      </c>
      <c r="S99" s="228">
        <f t="shared" si="20"/>
        <v>0</v>
      </c>
      <c r="T99" s="210">
        <v>0</v>
      </c>
      <c r="U99" s="212">
        <v>0</v>
      </c>
      <c r="V99" s="213">
        <v>0</v>
      </c>
      <c r="W99" s="213">
        <v>0</v>
      </c>
      <c r="X99" s="214"/>
    </row>
    <row r="100" spans="2:24" x14ac:dyDescent="0.25">
      <c r="C100" s="8" t="s">
        <v>182</v>
      </c>
      <c r="D100" s="8"/>
      <c r="E100" s="8"/>
      <c r="F100" s="8"/>
    </row>
    <row r="103" spans="2:24" ht="21.75" thickBot="1" x14ac:dyDescent="0.3">
      <c r="B103" s="89" t="s">
        <v>93</v>
      </c>
      <c r="C103" s="232" t="s">
        <v>183</v>
      </c>
      <c r="D103" s="233" t="str">
        <f t="shared" ref="D103:J103" si="27">N9</f>
        <v>2022-23</v>
      </c>
      <c r="E103" s="233" t="str">
        <f t="shared" si="27"/>
        <v>2023-24</v>
      </c>
      <c r="F103" s="233" t="str">
        <f t="shared" si="27"/>
        <v>2024-25</v>
      </c>
      <c r="G103" s="233" t="str">
        <f t="shared" si="27"/>
        <v>2025-26</v>
      </c>
      <c r="H103" s="233" t="str">
        <f t="shared" si="27"/>
        <v>2026-27</v>
      </c>
      <c r="I103" s="233" t="str">
        <f t="shared" si="27"/>
        <v>5-year total</v>
      </c>
      <c r="J103" s="238" t="str">
        <f t="shared" si="27"/>
        <v>Ongoing</v>
      </c>
    </row>
    <row r="104" spans="2:24" x14ac:dyDescent="0.25">
      <c r="C104" s="245" t="s">
        <v>9</v>
      </c>
      <c r="D104" s="231"/>
      <c r="E104" s="231"/>
      <c r="F104" s="231"/>
      <c r="G104" s="231"/>
      <c r="H104" s="231"/>
      <c r="I104" s="231"/>
      <c r="J104" s="239"/>
    </row>
    <row r="105" spans="2:24" x14ac:dyDescent="0.25">
      <c r="C105" s="246" t="s">
        <v>11</v>
      </c>
      <c r="D105" s="234">
        <f t="shared" ref="D105:J105" si="28">_xlfn.XLOOKUP("Total VPS Staff",$C:$C,N:N)</f>
        <v>0</v>
      </c>
      <c r="E105" s="234">
        <f t="shared" si="28"/>
        <v>0</v>
      </c>
      <c r="F105" s="234">
        <f t="shared" si="28"/>
        <v>0</v>
      </c>
      <c r="G105" s="234">
        <f t="shared" si="28"/>
        <v>0</v>
      </c>
      <c r="H105" s="234">
        <f t="shared" si="28"/>
        <v>0</v>
      </c>
      <c r="I105" s="253">
        <f t="shared" si="28"/>
        <v>0</v>
      </c>
      <c r="J105" s="240">
        <f t="shared" si="28"/>
        <v>0</v>
      </c>
    </row>
    <row r="106" spans="2:24" x14ac:dyDescent="0.25">
      <c r="C106" s="246" t="s">
        <v>12</v>
      </c>
      <c r="D106" s="234">
        <f t="shared" ref="D106:J106" si="29">_xlfn.XLOOKUP("Total Non-VPS Staff",$C:$C,N:N)</f>
        <v>0</v>
      </c>
      <c r="E106" s="234">
        <f t="shared" si="29"/>
        <v>0</v>
      </c>
      <c r="F106" s="234">
        <f t="shared" si="29"/>
        <v>0</v>
      </c>
      <c r="G106" s="234">
        <f t="shared" si="29"/>
        <v>0</v>
      </c>
      <c r="H106" s="234">
        <f t="shared" si="29"/>
        <v>0</v>
      </c>
      <c r="I106" s="253">
        <f t="shared" si="29"/>
        <v>0</v>
      </c>
      <c r="J106" s="240">
        <f t="shared" si="29"/>
        <v>0</v>
      </c>
    </row>
    <row r="107" spans="2:24" x14ac:dyDescent="0.25">
      <c r="C107" s="247" t="s">
        <v>13</v>
      </c>
      <c r="D107" s="235">
        <f t="shared" ref="D107:J107" si="30">_xlfn.XLOOKUP("Total CAM operating expenditure",$C:$C,N:N)</f>
        <v>0</v>
      </c>
      <c r="E107" s="235">
        <f t="shared" si="30"/>
        <v>0</v>
      </c>
      <c r="F107" s="235">
        <f t="shared" si="30"/>
        <v>0</v>
      </c>
      <c r="G107" s="235">
        <f t="shared" si="30"/>
        <v>0</v>
      </c>
      <c r="H107" s="235">
        <f t="shared" si="30"/>
        <v>0</v>
      </c>
      <c r="I107" s="254">
        <f t="shared" si="30"/>
        <v>0</v>
      </c>
      <c r="J107" s="241">
        <f t="shared" si="30"/>
        <v>0</v>
      </c>
    </row>
    <row r="108" spans="2:24" ht="21.75" thickBot="1" x14ac:dyDescent="0.3">
      <c r="C108" s="248" t="s">
        <v>14</v>
      </c>
      <c r="D108" s="230">
        <f t="shared" ref="D108:J108" si="31">SUM(D105:D107)</f>
        <v>0</v>
      </c>
      <c r="E108" s="230">
        <f t="shared" si="31"/>
        <v>0</v>
      </c>
      <c r="F108" s="230">
        <f t="shared" si="31"/>
        <v>0</v>
      </c>
      <c r="G108" s="230">
        <f t="shared" si="31"/>
        <v>0</v>
      </c>
      <c r="H108" s="230">
        <f t="shared" si="31"/>
        <v>0</v>
      </c>
      <c r="I108" s="230">
        <f t="shared" si="31"/>
        <v>0</v>
      </c>
      <c r="J108" s="242">
        <f t="shared" si="31"/>
        <v>0</v>
      </c>
    </row>
    <row r="109" spans="2:24" ht="21.75" thickBot="1" x14ac:dyDescent="0.3">
      <c r="C109" s="245" t="s">
        <v>15</v>
      </c>
      <c r="D109" s="237">
        <f t="shared" ref="D109:J109" si="32">_xlfn.XLOOKUP("Total Grants",$C:$C,N:N)</f>
        <v>0</v>
      </c>
      <c r="E109" s="237">
        <f t="shared" si="32"/>
        <v>0</v>
      </c>
      <c r="F109" s="237">
        <f t="shared" si="32"/>
        <v>0</v>
      </c>
      <c r="G109" s="237">
        <f t="shared" si="32"/>
        <v>0</v>
      </c>
      <c r="H109" s="237">
        <f t="shared" si="32"/>
        <v>0</v>
      </c>
      <c r="I109" s="237">
        <f t="shared" si="32"/>
        <v>0</v>
      </c>
      <c r="J109" s="243">
        <f t="shared" si="32"/>
        <v>0</v>
      </c>
    </row>
    <row r="110" spans="2:24" ht="21.75" thickBot="1" x14ac:dyDescent="0.3">
      <c r="C110" s="245" t="s">
        <v>16</v>
      </c>
      <c r="D110" s="237">
        <f t="shared" ref="D110:J110" si="33">_xlfn.XLOOKUP("Total other costs",$C:$C,N:N)</f>
        <v>0</v>
      </c>
      <c r="E110" s="237">
        <f t="shared" si="33"/>
        <v>0</v>
      </c>
      <c r="F110" s="237">
        <f t="shared" si="33"/>
        <v>0</v>
      </c>
      <c r="G110" s="237">
        <f t="shared" si="33"/>
        <v>0</v>
      </c>
      <c r="H110" s="237">
        <f t="shared" si="33"/>
        <v>0</v>
      </c>
      <c r="I110" s="237">
        <f t="shared" si="33"/>
        <v>0</v>
      </c>
      <c r="J110" s="243">
        <f t="shared" si="33"/>
        <v>0</v>
      </c>
    </row>
    <row r="111" spans="2:24" ht="38.25" thickBot="1" x14ac:dyDescent="0.3">
      <c r="C111" s="249" t="s">
        <v>17</v>
      </c>
      <c r="D111" s="236">
        <f t="shared" ref="D111:J111" si="34">SUM(D108:D110)</f>
        <v>0</v>
      </c>
      <c r="E111" s="236">
        <f t="shared" si="34"/>
        <v>0</v>
      </c>
      <c r="F111" s="236">
        <f t="shared" si="34"/>
        <v>0</v>
      </c>
      <c r="G111" s="236">
        <f t="shared" si="34"/>
        <v>0</v>
      </c>
      <c r="H111" s="236">
        <f t="shared" si="34"/>
        <v>0</v>
      </c>
      <c r="I111" s="236">
        <f t="shared" si="34"/>
        <v>0</v>
      </c>
      <c r="J111" s="244">
        <f t="shared" si="34"/>
        <v>0</v>
      </c>
    </row>
    <row r="112" spans="2:24" x14ac:dyDescent="0.25">
      <c r="C112" s="245" t="s">
        <v>18</v>
      </c>
      <c r="D112" s="231"/>
      <c r="E112" s="231"/>
      <c r="F112" s="231"/>
      <c r="G112" s="231"/>
      <c r="H112" s="231"/>
      <c r="I112" s="231"/>
      <c r="J112" s="239"/>
    </row>
    <row r="113" spans="3:10" x14ac:dyDescent="0.25">
      <c r="C113" s="246" t="s">
        <v>19</v>
      </c>
      <c r="D113" s="234">
        <f t="shared" ref="D113:J113" si="35">_xlfn.XLOOKUP("Total Offsets from internal reprioritisation",$C:$C,N:N)</f>
        <v>0</v>
      </c>
      <c r="E113" s="234">
        <f t="shared" si="35"/>
        <v>0</v>
      </c>
      <c r="F113" s="234">
        <f t="shared" si="35"/>
        <v>0</v>
      </c>
      <c r="G113" s="234">
        <f t="shared" si="35"/>
        <v>0</v>
      </c>
      <c r="H113" s="234">
        <f t="shared" si="35"/>
        <v>0</v>
      </c>
      <c r="I113" s="253">
        <f t="shared" si="35"/>
        <v>0</v>
      </c>
      <c r="J113" s="240">
        <f t="shared" si="35"/>
        <v>0</v>
      </c>
    </row>
    <row r="114" spans="3:10" x14ac:dyDescent="0.25">
      <c r="C114" s="246" t="s">
        <v>20</v>
      </c>
      <c r="D114" s="234">
        <f t="shared" ref="D114:J114" si="36">_xlfn.XLOOKUP("Total Offsets from other sources",$C:$C,N:N)</f>
        <v>0</v>
      </c>
      <c r="E114" s="234">
        <f t="shared" si="36"/>
        <v>0</v>
      </c>
      <c r="F114" s="234">
        <f t="shared" si="36"/>
        <v>0</v>
      </c>
      <c r="G114" s="234">
        <f t="shared" si="36"/>
        <v>0</v>
      </c>
      <c r="H114" s="234">
        <f t="shared" si="36"/>
        <v>0</v>
      </c>
      <c r="I114" s="253">
        <f t="shared" si="36"/>
        <v>0</v>
      </c>
      <c r="J114" s="240">
        <f t="shared" si="36"/>
        <v>0</v>
      </c>
    </row>
    <row r="115" spans="3:10" ht="21.75" thickBot="1" x14ac:dyDescent="0.3">
      <c r="C115" s="248" t="s">
        <v>21</v>
      </c>
      <c r="D115" s="230">
        <f t="shared" ref="D115:J115" si="37">SUM(D113:D114)</f>
        <v>0</v>
      </c>
      <c r="E115" s="230">
        <f t="shared" si="37"/>
        <v>0</v>
      </c>
      <c r="F115" s="230">
        <f t="shared" si="37"/>
        <v>0</v>
      </c>
      <c r="G115" s="230">
        <f t="shared" si="37"/>
        <v>0</v>
      </c>
      <c r="H115" s="230">
        <f t="shared" si="37"/>
        <v>0</v>
      </c>
      <c r="I115" s="230">
        <f t="shared" si="37"/>
        <v>0</v>
      </c>
      <c r="J115" s="242">
        <f t="shared" si="37"/>
        <v>0</v>
      </c>
    </row>
    <row r="116" spans="3:10" ht="37.5" x14ac:dyDescent="0.25">
      <c r="C116" s="250" t="s">
        <v>94</v>
      </c>
      <c r="D116" s="251">
        <f>D111-D115</f>
        <v>0</v>
      </c>
      <c r="E116" s="251">
        <f t="shared" ref="E116:J116" si="38">E111-E115</f>
        <v>0</v>
      </c>
      <c r="F116" s="251">
        <f t="shared" si="38"/>
        <v>0</v>
      </c>
      <c r="G116" s="251">
        <f t="shared" si="38"/>
        <v>0</v>
      </c>
      <c r="H116" s="251">
        <f t="shared" si="38"/>
        <v>0</v>
      </c>
      <c r="I116" s="251">
        <f t="shared" si="38"/>
        <v>0</v>
      </c>
      <c r="J116" s="252">
        <f t="shared" si="38"/>
        <v>0</v>
      </c>
    </row>
    <row r="117" spans="3:10" x14ac:dyDescent="0.25">
      <c r="C117" s="9" t="s">
        <v>184</v>
      </c>
    </row>
    <row r="118" spans="3:10" x14ac:dyDescent="0.25">
      <c r="C118" s="91"/>
      <c r="D118" s="356">
        <f>D105-N23</f>
        <v>0</v>
      </c>
      <c r="E118" s="356">
        <f t="shared" ref="E118:J118" si="39">E105-O23</f>
        <v>0</v>
      </c>
      <c r="F118" s="356">
        <f t="shared" si="39"/>
        <v>0</v>
      </c>
      <c r="G118" s="356">
        <f t="shared" si="39"/>
        <v>0</v>
      </c>
      <c r="H118" s="356">
        <f t="shared" si="39"/>
        <v>0</v>
      </c>
      <c r="I118" s="356">
        <f t="shared" si="39"/>
        <v>0</v>
      </c>
      <c r="J118" s="356">
        <f t="shared" si="39"/>
        <v>0</v>
      </c>
    </row>
    <row r="119" spans="3:10" x14ac:dyDescent="0.25">
      <c r="C119" s="92"/>
      <c r="D119" s="93">
        <f>D107-N34</f>
        <v>0</v>
      </c>
      <c r="E119" s="93">
        <f t="shared" ref="E119:J120" si="40">E107-O34</f>
        <v>0</v>
      </c>
      <c r="F119" s="93">
        <f t="shared" si="40"/>
        <v>0</v>
      </c>
      <c r="G119" s="93">
        <f t="shared" si="40"/>
        <v>0</v>
      </c>
      <c r="H119" s="93">
        <f t="shared" si="40"/>
        <v>0</v>
      </c>
      <c r="I119" s="93">
        <f t="shared" si="40"/>
        <v>0</v>
      </c>
      <c r="J119" s="93">
        <f t="shared" si="40"/>
        <v>0</v>
      </c>
    </row>
    <row r="120" spans="3:10" x14ac:dyDescent="0.25">
      <c r="C120" s="99"/>
      <c r="D120" s="93">
        <f>D108-N35</f>
        <v>0</v>
      </c>
      <c r="E120" s="93">
        <f t="shared" si="40"/>
        <v>0</v>
      </c>
      <c r="F120" s="93">
        <f t="shared" si="40"/>
        <v>0</v>
      </c>
      <c r="G120" s="93">
        <f t="shared" si="40"/>
        <v>0</v>
      </c>
      <c r="H120" s="93">
        <f t="shared" si="40"/>
        <v>0</v>
      </c>
      <c r="I120" s="93">
        <f t="shared" si="40"/>
        <v>0</v>
      </c>
      <c r="J120" s="93">
        <f t="shared" si="40"/>
        <v>0</v>
      </c>
    </row>
    <row r="121" spans="3:10" x14ac:dyDescent="0.25">
      <c r="C121" s="99"/>
      <c r="D121" s="93">
        <f>D109-N44</f>
        <v>0</v>
      </c>
      <c r="E121" s="93">
        <f t="shared" ref="E121:J121" si="41">E109-O44</f>
        <v>0</v>
      </c>
      <c r="F121" s="93">
        <f t="shared" si="41"/>
        <v>0</v>
      </c>
      <c r="G121" s="93">
        <f t="shared" si="41"/>
        <v>0</v>
      </c>
      <c r="H121" s="93">
        <f t="shared" si="41"/>
        <v>0</v>
      </c>
      <c r="I121" s="93">
        <f t="shared" si="41"/>
        <v>0</v>
      </c>
      <c r="J121" s="93">
        <f t="shared" si="41"/>
        <v>0</v>
      </c>
    </row>
    <row r="122" spans="3:10" x14ac:dyDescent="0.25">
      <c r="C122" s="99"/>
      <c r="D122" s="93">
        <f>D110-N53</f>
        <v>0</v>
      </c>
      <c r="E122" s="93">
        <f t="shared" ref="E122:J123" si="42">E110-O53</f>
        <v>0</v>
      </c>
      <c r="F122" s="93">
        <f t="shared" si="42"/>
        <v>0</v>
      </c>
      <c r="G122" s="93">
        <f t="shared" si="42"/>
        <v>0</v>
      </c>
      <c r="H122" s="93">
        <f t="shared" si="42"/>
        <v>0</v>
      </c>
      <c r="I122" s="93">
        <f t="shared" si="42"/>
        <v>0</v>
      </c>
      <c r="J122" s="93">
        <f t="shared" si="42"/>
        <v>0</v>
      </c>
    </row>
    <row r="123" spans="3:10" x14ac:dyDescent="0.25">
      <c r="C123" s="99"/>
      <c r="D123" s="93">
        <f>D111-N54</f>
        <v>0</v>
      </c>
      <c r="E123" s="93">
        <f t="shared" si="42"/>
        <v>0</v>
      </c>
      <c r="F123" s="93">
        <f t="shared" si="42"/>
        <v>0</v>
      </c>
      <c r="G123" s="93">
        <f t="shared" si="42"/>
        <v>0</v>
      </c>
      <c r="H123" s="93">
        <f t="shared" si="42"/>
        <v>0</v>
      </c>
      <c r="I123" s="93">
        <f t="shared" si="42"/>
        <v>0</v>
      </c>
      <c r="J123" s="93">
        <f t="shared" si="42"/>
        <v>0</v>
      </c>
    </row>
    <row r="124" spans="3:10" x14ac:dyDescent="0.25">
      <c r="C124" s="99"/>
      <c r="D124" s="93">
        <f>D113-N67</f>
        <v>0</v>
      </c>
      <c r="E124" s="93">
        <f t="shared" ref="E124:J124" si="43">E113-O67</f>
        <v>0</v>
      </c>
      <c r="F124" s="93">
        <f t="shared" si="43"/>
        <v>0</v>
      </c>
      <c r="G124" s="93">
        <f t="shared" si="43"/>
        <v>0</v>
      </c>
      <c r="H124" s="93">
        <f t="shared" si="43"/>
        <v>0</v>
      </c>
      <c r="I124" s="93">
        <f t="shared" si="43"/>
        <v>0</v>
      </c>
      <c r="J124" s="93">
        <f t="shared" si="43"/>
        <v>0</v>
      </c>
    </row>
    <row r="125" spans="3:10" x14ac:dyDescent="0.25">
      <c r="C125" s="99"/>
      <c r="D125" s="93">
        <f>D114-N74</f>
        <v>0</v>
      </c>
      <c r="E125" s="93">
        <f t="shared" ref="E125:J125" si="44">E114-O74</f>
        <v>0</v>
      </c>
      <c r="F125" s="93">
        <f t="shared" si="44"/>
        <v>0</v>
      </c>
      <c r="G125" s="93">
        <f t="shared" si="44"/>
        <v>0</v>
      </c>
      <c r="H125" s="93">
        <f t="shared" si="44"/>
        <v>0</v>
      </c>
      <c r="I125" s="93">
        <f t="shared" si="44"/>
        <v>0</v>
      </c>
      <c r="J125" s="93">
        <f t="shared" si="44"/>
        <v>0</v>
      </c>
    </row>
    <row r="126" spans="3:10" x14ac:dyDescent="0.25">
      <c r="C126" s="99"/>
      <c r="D126" s="93">
        <f>D115-N67-N74</f>
        <v>0</v>
      </c>
      <c r="E126" s="93">
        <f t="shared" ref="E126:J126" si="45">E115-O67-O74</f>
        <v>0</v>
      </c>
      <c r="F126" s="93">
        <f t="shared" si="45"/>
        <v>0</v>
      </c>
      <c r="G126" s="93">
        <f t="shared" si="45"/>
        <v>0</v>
      </c>
      <c r="H126" s="93">
        <f t="shared" si="45"/>
        <v>0</v>
      </c>
      <c r="I126" s="93">
        <f t="shared" si="45"/>
        <v>0</v>
      </c>
      <c r="J126" s="93">
        <f t="shared" si="45"/>
        <v>0</v>
      </c>
    </row>
    <row r="127" spans="3:10" x14ac:dyDescent="0.25">
      <c r="C127" s="99"/>
      <c r="D127" s="93">
        <f>D116-N75</f>
        <v>0</v>
      </c>
      <c r="E127" s="93">
        <f t="shared" ref="E127:J127" si="46">E116-O75</f>
        <v>0</v>
      </c>
      <c r="F127" s="93">
        <f t="shared" si="46"/>
        <v>0</v>
      </c>
      <c r="G127" s="93">
        <f t="shared" si="46"/>
        <v>0</v>
      </c>
      <c r="H127" s="93">
        <f t="shared" si="46"/>
        <v>0</v>
      </c>
      <c r="I127" s="93">
        <f t="shared" si="46"/>
        <v>0</v>
      </c>
      <c r="J127" s="93">
        <f t="shared" si="46"/>
        <v>0</v>
      </c>
    </row>
    <row r="128" spans="3:10" x14ac:dyDescent="0.25">
      <c r="C128" s="92"/>
      <c r="D128" s="93"/>
      <c r="E128" s="93"/>
      <c r="F128" s="93"/>
      <c r="G128" s="93"/>
      <c r="H128" s="93"/>
      <c r="I128" s="93"/>
      <c r="J128" s="93"/>
    </row>
    <row r="129" spans="3:10" x14ac:dyDescent="0.25">
      <c r="C129" s="92"/>
      <c r="D129" s="93"/>
      <c r="E129" s="93"/>
      <c r="F129" s="93"/>
      <c r="G129" s="93"/>
      <c r="H129" s="93"/>
      <c r="I129" s="93"/>
      <c r="J129" s="93"/>
    </row>
  </sheetData>
  <protectedRanges>
    <protectedRange sqref="W47:X52 W38:X43 W92:X95 B24:F24 C61 C70:C73 C68 C63:E66 E70:E73 C38:E43 G11:M22 B25:E29 G38:G43 G29 I29:R29 G27:H27 L25:L28 N24:R28 C47:E52 G47:G52 G63:G66 U11:X23 U63:X66 U70:W73 C80:C83 E83 U80:W82 C85:C87 U85:W87 C99 U99:W99 C92:D95 T24:X29 S24 B10:X10 B11:E23 G25:H25 G26:H26 G28:H28" name="Range1_1"/>
    <protectedRange sqref="H38:M43 M25:M28 B30:R30 H47:M52 W56:W59 H63:M66 H70:M73 E80:M82 E85:M87 E99:M99 E92:M95 T30:W30 B33:M33 U33:W33 B31:M32 U31:W32" name="Range1_1_2_2_2"/>
    <protectedRange sqref="C88:M88 B84:R84 T84:W84 B79:W79" name="Range1_1_4"/>
    <protectedRange sqref="F38:F43 F63:F66 F70:F73 F47:F52 F83" name="Range1_1_1"/>
    <protectedRange sqref="F25:F29 G23:M24 H29 F11:F23" name="Range1_1_3"/>
    <protectedRange sqref="S25:S30 S70:S75 S80:S89 S92:S97 S37:S44 S46:S59 S61:S67 S99 N23:T23 S34:S35" name="Range1_1_7"/>
    <protectedRange sqref="I25:J25" name="Range1_1_6"/>
    <protectedRange sqref="I26:J26" name="Range1_1_8"/>
    <protectedRange sqref="I28:J28" name="Range1_1_9"/>
    <protectedRange sqref="I27:J27" name="Range1_1_10"/>
    <protectedRange sqref="K25" name="Range1_1_11"/>
    <protectedRange sqref="K26" name="Range1_1_12"/>
    <protectedRange sqref="K28" name="Range1_1_13"/>
    <protectedRange sqref="K27" name="Range1_1_14"/>
    <protectedRange sqref="T31:T33 N31:R33" name="Range1_1_2_21"/>
    <protectedRange sqref="S31:S33" name="Range1_1_7_3"/>
    <protectedRange sqref="N11:T22" name="Range1_1_7_7"/>
  </protectedRanges>
  <mergeCells count="9">
    <mergeCell ref="C61:F61"/>
    <mergeCell ref="C68:E68"/>
    <mergeCell ref="C2:X2"/>
    <mergeCell ref="C3:X3"/>
    <mergeCell ref="G4:X4"/>
    <mergeCell ref="E7:F7"/>
    <mergeCell ref="U7:W7"/>
    <mergeCell ref="C8:D8"/>
    <mergeCell ref="U8:W8"/>
  </mergeCells>
  <dataValidations count="5">
    <dataValidation type="list" showInputMessage="1" showErrorMessage="1" sqref="M10 M88 M79 M84" xr:uid="{60BBD197-8B0E-42B1-93C0-111BF967376B}">
      <formula1>$A$2:$A$2</formula1>
    </dataValidation>
    <dataValidation type="list" allowBlank="1" showInputMessage="1" showErrorMessage="1" sqref="E83 E25:E28 E38:E43 E70:E73 E63:E66 E47:E52 E11:E23" xr:uid="{DEA61D2B-8B62-4C1F-AB2E-243CB433723D}">
      <formula1>"Program, PES, WoVG Capability, Corporate, Departmental Activities and Operations"</formula1>
    </dataValidation>
    <dataValidation type="list" allowBlank="1" showInputMessage="1" showErrorMessage="1" sqref="J30 J11:J22 J25:J28" xr:uid="{D43E787D-FA8C-4218-998E-79DD635B9BBE}">
      <formula1>$N$9:$T$9</formula1>
    </dataValidation>
    <dataValidation type="list" allowBlank="1" showInputMessage="1" showErrorMessage="1" sqref="I30" xr:uid="{EAD14AA1-F3AB-4231-9DB8-AF1438D7AFAB}">
      <formula1>$N$9:$Q$9</formula1>
    </dataValidation>
    <dataValidation type="list" allowBlank="1" showInputMessage="1" showErrorMessage="1" sqref="I11:I22 I25:I28 I29:J29" xr:uid="{8590B9AC-D936-44E7-9459-2AC353E8A47E}">
      <formula1>$N$9:$R$9</formula1>
    </dataValidation>
  </dataValidations>
  <pageMargins left="0.7" right="0.7" top="0.75" bottom="0.75" header="0.3" footer="0.3"/>
  <pageSetup paperSize="8" scale="28" fitToHeight="0" orientation="landscape" r:id="rId1"/>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7884AC2-7934-4F6B-A107-2F13EAA587CA}">
          <x14:formula1>
            <xm:f>Sheet1!$A$1:$A$3</xm:f>
          </x14:formula1>
          <xm:sqref>K30:L30</xm:sqref>
        </x14:dataValidation>
        <x14:dataValidation type="list" allowBlank="1" showInputMessage="1" showErrorMessage="1" xr:uid="{7C71AD33-88CD-4ED4-B46A-9DFFE919CD41}">
          <x14:formula1>
            <xm:f>'Standard costing - VPS'!$C$2:$J$2</xm:f>
          </x14:formula1>
          <xm:sqref>G11:G22</xm:sqref>
        </x14:dataValidation>
        <x14:dataValidation type="list" allowBlank="1" showInputMessage="1" showErrorMessage="1" xr:uid="{7D589973-2932-425A-AFAB-3F000852444A}">
          <x14:formula1>
            <xm:f>Sheet2!$A$5:$A$6</xm:f>
          </x14:formula1>
          <xm:sqref>L25:L29 L11:L22</xm:sqref>
        </x14:dataValidation>
        <x14:dataValidation type="list" allowBlank="1" showInputMessage="1" showErrorMessage="1" xr:uid="{7CDA024A-41E5-42D7-95EC-5CDFE8F16E38}">
          <x14:formula1>
            <xm:f>Sheet2!$A$1:$A$3</xm:f>
          </x14:formula1>
          <xm:sqref>K11:K22 K25:K29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B56B-5C06-4B57-A2A1-7B6FC3C487AF}">
  <sheetPr>
    <pageSetUpPr fitToPage="1"/>
  </sheetPr>
  <dimension ref="A1:Z129"/>
  <sheetViews>
    <sheetView showGridLines="0" topLeftCell="C82" zoomScale="55" zoomScaleNormal="55" zoomScalePageLayoutView="70" workbookViewId="0">
      <selection activeCell="H17" sqref="H17"/>
    </sheetView>
  </sheetViews>
  <sheetFormatPr defaultColWidth="9.140625" defaultRowHeight="21" outlineLevelCol="1" x14ac:dyDescent="0.25"/>
  <cols>
    <col min="1" max="1" width="1.85546875" style="7" customWidth="1"/>
    <col min="2" max="2" width="67.42578125" style="8" customWidth="1" outlineLevel="1"/>
    <col min="3" max="3" width="35.42578125" style="9" customWidth="1"/>
    <col min="4" max="4" width="31.140625" style="9" customWidth="1"/>
    <col min="5" max="5" width="37.5703125" style="9" customWidth="1"/>
    <col min="6" max="6" width="44.7109375" style="9" bestFit="1" customWidth="1"/>
    <col min="7" max="7" width="18.7109375" style="9" customWidth="1"/>
    <col min="8" max="8" width="14.28515625" style="9" customWidth="1"/>
    <col min="9" max="9" width="16.5703125" style="9" customWidth="1"/>
    <col min="10" max="10" width="14.85546875" style="9" customWidth="1"/>
    <col min="11" max="11" width="23.85546875" style="9" customWidth="1"/>
    <col min="12" max="12" width="15.85546875" style="9" customWidth="1"/>
    <col min="13" max="13" width="25.5703125" style="9" customWidth="1"/>
    <col min="14" max="14" width="30.140625" style="183" bestFit="1" customWidth="1"/>
    <col min="15" max="15" width="32" style="184" bestFit="1" customWidth="1"/>
    <col min="16" max="16" width="14.85546875" style="9" bestFit="1" customWidth="1"/>
    <col min="17" max="18" width="15.85546875" style="9" bestFit="1" customWidth="1"/>
    <col min="19" max="19" width="18.42578125" style="88" bestFit="1" customWidth="1"/>
    <col min="20" max="20" width="18.85546875" style="9" bestFit="1" customWidth="1"/>
    <col min="21" max="22" width="19.85546875" style="9" customWidth="1"/>
    <col min="23" max="23" width="19.85546875" style="10" customWidth="1"/>
    <col min="24" max="24" width="118" style="11" bestFit="1" customWidth="1"/>
    <col min="25" max="25" width="11.28515625" style="9" bestFit="1" customWidth="1"/>
    <col min="26" max="26" width="12.28515625" style="9" bestFit="1" customWidth="1"/>
    <col min="27" max="16384" width="9.140625" style="9"/>
  </cols>
  <sheetData>
    <row r="1" spans="1:26" ht="19.5" thickBot="1" x14ac:dyDescent="0.3">
      <c r="B1" s="84" t="s">
        <v>29</v>
      </c>
      <c r="T1" s="9" t="b">
        <f>T11=" "</f>
        <v>1</v>
      </c>
    </row>
    <row r="2" spans="1:26" ht="32.25" thickTop="1" x14ac:dyDescent="0.25">
      <c r="A2" s="7" t="s">
        <v>23</v>
      </c>
      <c r="C2" s="384" t="s">
        <v>171</v>
      </c>
      <c r="D2" s="385"/>
      <c r="E2" s="385"/>
      <c r="F2" s="385"/>
      <c r="G2" s="385"/>
      <c r="H2" s="385"/>
      <c r="I2" s="385"/>
      <c r="J2" s="385"/>
      <c r="K2" s="385"/>
      <c r="L2" s="385"/>
      <c r="M2" s="385"/>
      <c r="N2" s="385"/>
      <c r="O2" s="385"/>
      <c r="P2" s="385"/>
      <c r="Q2" s="385"/>
      <c r="R2" s="385"/>
      <c r="S2" s="385"/>
      <c r="T2" s="385"/>
      <c r="U2" s="385"/>
      <c r="V2" s="385"/>
      <c r="W2" s="385"/>
      <c r="X2" s="386"/>
    </row>
    <row r="3" spans="1:26" ht="23.25" x14ac:dyDescent="0.25">
      <c r="B3" s="12" t="s">
        <v>24</v>
      </c>
      <c r="C3" s="389" t="s">
        <v>25</v>
      </c>
      <c r="D3" s="390"/>
      <c r="E3" s="390"/>
      <c r="F3" s="390"/>
      <c r="G3" s="390"/>
      <c r="H3" s="390"/>
      <c r="I3" s="390"/>
      <c r="J3" s="390"/>
      <c r="K3" s="390"/>
      <c r="L3" s="390"/>
      <c r="M3" s="390"/>
      <c r="N3" s="390"/>
      <c r="O3" s="390"/>
      <c r="P3" s="390"/>
      <c r="Q3" s="390"/>
      <c r="R3" s="390"/>
      <c r="S3" s="390"/>
      <c r="T3" s="390"/>
      <c r="U3" s="390"/>
      <c r="V3" s="390"/>
      <c r="W3" s="390"/>
      <c r="X3" s="391"/>
    </row>
    <row r="4" spans="1:26" ht="26.25" customHeight="1" x14ac:dyDescent="0.25">
      <c r="B4" s="12" t="s">
        <v>26</v>
      </c>
      <c r="C4" s="255" t="s">
        <v>27</v>
      </c>
      <c r="D4" s="181"/>
      <c r="E4" s="181"/>
      <c r="F4" s="85"/>
      <c r="G4" s="387"/>
      <c r="H4" s="387"/>
      <c r="I4" s="387"/>
      <c r="J4" s="387"/>
      <c r="K4" s="387"/>
      <c r="L4" s="387"/>
      <c r="M4" s="387"/>
      <c r="N4" s="387"/>
      <c r="O4" s="387"/>
      <c r="P4" s="387"/>
      <c r="Q4" s="387"/>
      <c r="R4" s="387"/>
      <c r="S4" s="387"/>
      <c r="T4" s="387"/>
      <c r="U4" s="387"/>
      <c r="V4" s="387"/>
      <c r="W4" s="387"/>
      <c r="X4" s="388"/>
    </row>
    <row r="5" spans="1:26" ht="26.25" customHeight="1" x14ac:dyDescent="0.25">
      <c r="B5" s="12"/>
      <c r="C5" s="255" t="s">
        <v>202</v>
      </c>
      <c r="D5" s="181"/>
      <c r="E5" s="181"/>
      <c r="F5" s="85"/>
      <c r="G5" s="101"/>
      <c r="H5" s="101"/>
      <c r="I5" s="101"/>
      <c r="J5" s="101"/>
      <c r="K5" s="101"/>
      <c r="L5" s="101"/>
      <c r="M5" s="101"/>
      <c r="N5" s="101"/>
      <c r="O5" s="101"/>
      <c r="P5" s="101"/>
      <c r="Q5" s="101"/>
      <c r="R5" s="101"/>
      <c r="S5" s="101"/>
      <c r="T5" s="101"/>
      <c r="U5" s="101"/>
      <c r="V5" s="101"/>
      <c r="W5" s="101"/>
      <c r="X5" s="292"/>
    </row>
    <row r="6" spans="1:26" ht="28.5" x14ac:dyDescent="0.25">
      <c r="C6" s="102" t="s">
        <v>168</v>
      </c>
      <c r="D6" s="103"/>
      <c r="E6" s="103"/>
      <c r="F6" s="103"/>
      <c r="G6" s="104"/>
      <c r="H6" s="104"/>
      <c r="I6" s="104"/>
      <c r="J6" s="104"/>
      <c r="K6" s="104"/>
      <c r="L6" s="104"/>
      <c r="M6" s="104"/>
      <c r="N6" s="185"/>
      <c r="O6" s="186"/>
      <c r="P6" s="104"/>
      <c r="Q6" s="104"/>
      <c r="R6" s="104"/>
      <c r="S6" s="217"/>
      <c r="T6" s="104"/>
      <c r="U6" s="104"/>
      <c r="V6" s="104"/>
      <c r="W6" s="104"/>
      <c r="X6" s="104"/>
    </row>
    <row r="7" spans="1:26" ht="27" customHeight="1" x14ac:dyDescent="0.25">
      <c r="C7" s="13"/>
      <c r="E7" s="396" t="s">
        <v>166</v>
      </c>
      <c r="F7" s="396"/>
      <c r="O7" s="183"/>
      <c r="U7" s="392"/>
      <c r="V7" s="393"/>
      <c r="W7" s="393"/>
      <c r="X7" s="35"/>
    </row>
    <row r="8" spans="1:26" ht="57" thickBot="1" x14ac:dyDescent="0.3">
      <c r="C8" s="394" t="s">
        <v>28</v>
      </c>
      <c r="D8" s="395"/>
      <c r="E8" s="182" t="s">
        <v>30</v>
      </c>
      <c r="F8" s="182" t="s">
        <v>170</v>
      </c>
      <c r="M8" s="204" t="s">
        <v>178</v>
      </c>
      <c r="N8" s="187" t="s">
        <v>162</v>
      </c>
      <c r="O8" s="187" t="s">
        <v>163</v>
      </c>
      <c r="T8" s="100" t="s">
        <v>165</v>
      </c>
      <c r="U8" s="392" t="s">
        <v>164</v>
      </c>
      <c r="V8" s="393"/>
      <c r="W8" s="393"/>
      <c r="X8" s="81"/>
    </row>
    <row r="9" spans="1:26" ht="42" x14ac:dyDescent="0.25">
      <c r="B9" s="12" t="s">
        <v>36</v>
      </c>
      <c r="C9" s="14" t="s">
        <v>37</v>
      </c>
      <c r="D9" s="86" t="s">
        <v>38</v>
      </c>
      <c r="E9" s="86" t="s">
        <v>39</v>
      </c>
      <c r="F9" s="86" t="s">
        <v>40</v>
      </c>
      <c r="G9" s="82" t="s">
        <v>41</v>
      </c>
      <c r="H9" s="15" t="s">
        <v>42</v>
      </c>
      <c r="I9" s="82" t="s">
        <v>43</v>
      </c>
      <c r="J9" s="82" t="s">
        <v>44</v>
      </c>
      <c r="K9" s="15" t="s">
        <v>45</v>
      </c>
      <c r="L9" s="82" t="s">
        <v>46</v>
      </c>
      <c r="M9" s="82" t="s">
        <v>161</v>
      </c>
      <c r="N9" s="188" t="s">
        <v>2</v>
      </c>
      <c r="O9" s="188" t="s">
        <v>31</v>
      </c>
      <c r="P9" s="82" t="s">
        <v>4</v>
      </c>
      <c r="Q9" s="82" t="s">
        <v>5</v>
      </c>
      <c r="R9" s="82" t="s">
        <v>6</v>
      </c>
      <c r="S9" s="82" t="s">
        <v>7</v>
      </c>
      <c r="T9" s="82" t="s">
        <v>8</v>
      </c>
      <c r="U9" s="82" t="s">
        <v>32</v>
      </c>
      <c r="V9" s="82" t="s">
        <v>33</v>
      </c>
      <c r="W9" s="82" t="s">
        <v>34</v>
      </c>
      <c r="X9" s="82" t="s">
        <v>35</v>
      </c>
    </row>
    <row r="10" spans="1:26" x14ac:dyDescent="0.25">
      <c r="C10" s="17" t="s">
        <v>11</v>
      </c>
      <c r="D10" s="87"/>
      <c r="E10" s="87"/>
      <c r="F10" s="87"/>
      <c r="G10" s="18"/>
      <c r="H10" s="10"/>
      <c r="I10" s="19"/>
      <c r="J10" s="19"/>
      <c r="K10" s="19"/>
      <c r="L10" s="19"/>
      <c r="M10" s="19"/>
      <c r="N10" s="189"/>
      <c r="O10" s="189"/>
      <c r="P10" s="20"/>
      <c r="Q10" s="20"/>
      <c r="R10" s="20"/>
      <c r="S10" s="20"/>
      <c r="T10" s="20"/>
      <c r="U10" s="21"/>
      <c r="V10" s="20"/>
      <c r="W10" s="22"/>
      <c r="X10" s="23"/>
    </row>
    <row r="11" spans="1:26" ht="63" x14ac:dyDescent="0.25">
      <c r="B11" s="24" t="s">
        <v>47</v>
      </c>
      <c r="C11" s="112" t="s">
        <v>48</v>
      </c>
      <c r="D11" s="113"/>
      <c r="E11" s="113"/>
      <c r="F11" s="331">
        <f t="shared" ref="F11:F14" si="0">IF(OR(E11="Program",E11="WoVG Capability"),"[Insert Program/WoVG Capability name here]",E11)</f>
        <v>0</v>
      </c>
      <c r="G11" s="107"/>
      <c r="H11" s="108"/>
      <c r="I11" s="109"/>
      <c r="J11" s="109"/>
      <c r="K11" s="109"/>
      <c r="L11" s="109"/>
      <c r="M11" s="114"/>
      <c r="N11" s="153" t="str">
        <f>IFERROR(IF(N$9&lt;$I11, " ",IF($N$9&gt;$J11," ",INDEX('Standard costing - VPS'!$B$2:$J$7,MATCH($I11,'Standard costing - VPS'!$B$2:$B$7,0),MATCH($G11,'Standard costing - VPS'!$B$2:$J$2,0))*1/12))," ")</f>
        <v xml:space="preserve"> </v>
      </c>
      <c r="O11" s="190" t="str">
        <f>IF(O$9&lt;$I11," ",IF($O$9&gt;$J11," ",INDEX('Standard costing - VPS'!$B$2:$J$7,MATCH($I11,'Standard costing - VPS'!$B$2:$B$7,0),MATCH($G11,'Standard costing - VPS'!$B$2:$J$2,0))*$H11*(M11/12)))</f>
        <v xml:space="preserve"> </v>
      </c>
      <c r="P11" s="124" t="str">
        <f>IF(P$9&lt;$I11, " ",IF($P$9&gt;$J11," ",INDEX('Standard costing - VPS'!$B$2:$J$7,MATCH($I11,'Standard costing - VPS'!$B$2:$B$7,0),MATCH($G11,'Standard costing - VPS'!$B$2:$J$2,0))*$H11))</f>
        <v xml:space="preserve"> </v>
      </c>
      <c r="Q11" s="124" t="str">
        <f>IF(Q$9&lt;$I11," ",IF($Q$9&gt;$J11," ",INDEX('Standard costing - VPS'!$B$2:$J$7,MATCH($I11,'Standard costing - VPS'!$B$2:$B$7,0),MATCH($G11,'Standard costing - VPS'!$B$2:$J$2,0))*$H11))</f>
        <v xml:space="preserve"> </v>
      </c>
      <c r="R11" s="124" t="str">
        <f>IF(R$9&lt;$I11, " ",IF($R$9&gt;$J11," ",INDEX('Standard costing - VPS'!$B$2:$J$7,MATCH($I11,'Standard costing - VPS'!$B$2:$B$7,0),MATCH($G11,'Standard costing - VPS'!$B$2:$J$2,0))*$H11))</f>
        <v xml:space="preserve"> </v>
      </c>
      <c r="S11" s="218">
        <f>SUM(N11:R11)</f>
        <v>0</v>
      </c>
      <c r="T11" s="153" t="str">
        <f>IF(T$9&lt;$I11," ",IF($T$9&gt;$J11," ",INDEX('Standard costing - VPS'!$B$2:$J$7,MATCH($I11,'Standard costing - VPS'!$B$2:$B$7,0),MATCH($G11,'Standard costing - VPS'!$B$2:$J$2,0))*$H11))</f>
        <v xml:space="preserve"> </v>
      </c>
      <c r="U11" s="132">
        <v>0</v>
      </c>
      <c r="V11" s="133">
        <v>0</v>
      </c>
      <c r="W11" s="134" t="s">
        <v>169</v>
      </c>
      <c r="X11" s="111"/>
    </row>
    <row r="12" spans="1:26" x14ac:dyDescent="0.25">
      <c r="C12" s="105"/>
      <c r="D12" s="113"/>
      <c r="E12" s="113"/>
      <c r="F12" s="331">
        <f t="shared" si="0"/>
        <v>0</v>
      </c>
      <c r="G12" s="107"/>
      <c r="H12" s="108"/>
      <c r="I12" s="109"/>
      <c r="J12" s="109"/>
      <c r="K12" s="109"/>
      <c r="L12" s="109"/>
      <c r="M12" s="115"/>
      <c r="N12" s="153" t="str">
        <f>IFERROR(IF(N$9&lt;$I12, " ",IF($N$9&gt;$J12," ",INDEX('Standard costing - VPS'!$B$2:$J$7,MATCH($I12,'Standard costing - VPS'!$B$2:$B$7,0),MATCH($G12,'Standard costing - VPS'!$B$2:$J$2,0))*1/12))," ")</f>
        <v xml:space="preserve"> </v>
      </c>
      <c r="O12" s="190" t="str">
        <f>IF(O$9&lt;$I12," ",IF($O$9&gt;$J12," ",INDEX('Standard costing - VPS'!$B$2:$J$7,MATCH($I12,'Standard costing - VPS'!$B$2:$B$7,0),MATCH($G12,'Standard costing - VPS'!$B$2:$J$2,0))*$H12*(M12/12)))</f>
        <v xml:space="preserve"> </v>
      </c>
      <c r="P12" s="124" t="str">
        <f>IF(P$9&lt;$I12, " ",IF($P$9&gt;$J12," ",INDEX('Standard costing - VPS'!$B$2:$J$7,MATCH($I12,'Standard costing - VPS'!$B$2:$B$7,0),MATCH($G12,'Standard costing - VPS'!$B$2:$J$2,0))*$H12))</f>
        <v xml:space="preserve"> </v>
      </c>
      <c r="Q12" s="124" t="str">
        <f>IF(Q$9&lt;$I12," ",IF($Q$9&gt;$J12," ",INDEX('Standard costing - VPS'!$B$2:$J$7,MATCH($I12,'Standard costing - VPS'!$B$2:$B$7,0),MATCH($G12,'Standard costing - VPS'!$B$2:$J$2,0))*$H12))</f>
        <v xml:space="preserve"> </v>
      </c>
      <c r="R12" s="124" t="str">
        <f>IF(R$9&lt;$I12, " ",IF($R$9&gt;$J12," ",INDEX('Standard costing - VPS'!$B$2:$J$7,MATCH($I12,'Standard costing - VPS'!$B$2:$B$7,0),MATCH($G12,'Standard costing - VPS'!$B$2:$J$2,0))*$H12))</f>
        <v xml:space="preserve"> </v>
      </c>
      <c r="S12" s="218">
        <f t="shared" ref="S12:S22" si="1">SUM(N12:R12)</f>
        <v>0</v>
      </c>
      <c r="T12" s="153" t="str">
        <f>IF(T$9&lt;$I12," ",IF($T$9&gt;$J12," ",INDEX('Standard costing - VPS'!$B$2:$J$7,MATCH($I12,'Standard costing - VPS'!$B$2:$B$7,0),MATCH($G12,'Standard costing - VPS'!$B$2:$J$2,0))*$H12))</f>
        <v xml:space="preserve"> </v>
      </c>
      <c r="U12" s="132">
        <v>0</v>
      </c>
      <c r="V12" s="133">
        <v>0</v>
      </c>
      <c r="W12" s="134" t="s">
        <v>169</v>
      </c>
      <c r="X12" s="111"/>
      <c r="Z12" s="25"/>
    </row>
    <row r="13" spans="1:26" x14ac:dyDescent="0.25">
      <c r="C13" s="105" t="s">
        <v>53</v>
      </c>
      <c r="D13" s="106"/>
      <c r="E13" s="113"/>
      <c r="F13" s="331">
        <f t="shared" si="0"/>
        <v>0</v>
      </c>
      <c r="G13" s="107"/>
      <c r="H13" s="108"/>
      <c r="I13" s="109"/>
      <c r="J13" s="109"/>
      <c r="K13" s="109"/>
      <c r="L13" s="109"/>
      <c r="M13" s="114"/>
      <c r="N13" s="153" t="str">
        <f>IFERROR(IF(N$9&lt;$I13, " ",IF($N$9&gt;$J13," ",INDEX('Standard costing - VPS'!$B$2:$J$7,MATCH($I13,'Standard costing - VPS'!$B$2:$B$7,0),MATCH($G13,'Standard costing - VPS'!$B$2:$J$2,0))*1/12))," ")</f>
        <v xml:space="preserve"> </v>
      </c>
      <c r="O13" s="190" t="str">
        <f>IF(O$9&lt;$I13," ",IF($O$9&gt;$J13," ",INDEX('Standard costing - VPS'!$B$2:$J$7,MATCH($I13,'Standard costing - VPS'!$B$2:$B$7,0),MATCH($G13,'Standard costing - VPS'!$B$2:$J$2,0))*$H13*(M13/12)))</f>
        <v xml:space="preserve"> </v>
      </c>
      <c r="P13" s="124" t="str">
        <f>IF(P$9&lt;$I13, " ",IF($P$9&gt;$J13," ",INDEX('Standard costing - VPS'!$B$2:$J$7,MATCH($I13,'Standard costing - VPS'!$B$2:$B$7,0),MATCH($G13,'Standard costing - VPS'!$B$2:$J$2,0))*$H13))</f>
        <v xml:space="preserve"> </v>
      </c>
      <c r="Q13" s="124" t="str">
        <f>IF(Q$9&lt;$I13," ",IF($Q$9&gt;$J13," ",INDEX('Standard costing - VPS'!$B$2:$J$7,MATCH($I13,'Standard costing - VPS'!$B$2:$B$7,0),MATCH($G13,'Standard costing - VPS'!$B$2:$J$2,0))*$H13))</f>
        <v xml:space="preserve"> </v>
      </c>
      <c r="R13" s="124" t="str">
        <f>IF(R$9&lt;$I13, " ",IF($R$9&gt;$J13," ",INDEX('Standard costing - VPS'!$B$2:$J$7,MATCH($I13,'Standard costing - VPS'!$B$2:$B$7,0),MATCH($G13,'Standard costing - VPS'!$B$2:$J$2,0))*$H13))</f>
        <v xml:space="preserve"> </v>
      </c>
      <c r="S13" s="218">
        <f t="shared" si="1"/>
        <v>0</v>
      </c>
      <c r="T13" s="153" t="str">
        <f>IF(T$9&lt;$I13," ",IF($T$9&gt;$J13," ",INDEX('Standard costing - VPS'!$B$2:$J$7,MATCH($I13,'Standard costing - VPS'!$B$2:$B$7,0),MATCH($G13,'Standard costing - VPS'!$B$2:$J$2,0))*$H13))</f>
        <v xml:space="preserve"> </v>
      </c>
      <c r="U13" s="132">
        <v>0</v>
      </c>
      <c r="V13" s="133">
        <v>0</v>
      </c>
      <c r="W13" s="134" t="s">
        <v>169</v>
      </c>
      <c r="X13" s="111"/>
      <c r="Z13" s="25"/>
    </row>
    <row r="14" spans="1:26" x14ac:dyDescent="0.25">
      <c r="C14" s="105"/>
      <c r="D14" s="106"/>
      <c r="E14" s="113"/>
      <c r="F14" s="331">
        <f t="shared" si="0"/>
        <v>0</v>
      </c>
      <c r="G14" s="107"/>
      <c r="H14" s="108"/>
      <c r="I14" s="109"/>
      <c r="J14" s="109"/>
      <c r="K14" s="109"/>
      <c r="L14" s="109"/>
      <c r="M14" s="114"/>
      <c r="N14" s="153" t="str">
        <f>IFERROR(IF(N$9&lt;$I14, " ",IF($N$9&gt;$J14," ",INDEX('Standard costing - VPS'!$B$2:$J$7,MATCH($I14,'Standard costing - VPS'!$B$2:$B$7,0),MATCH($G14,'Standard costing - VPS'!$B$2:$J$2,0))*1/12))," ")</f>
        <v xml:space="preserve"> </v>
      </c>
      <c r="O14" s="190" t="str">
        <f>IF(O$9&lt;$I14," ",IF($O$9&gt;$J14," ",INDEX('Standard costing - VPS'!$B$2:$J$7,MATCH($I14,'Standard costing - VPS'!$B$2:$B$7,0),MATCH($G14,'Standard costing - VPS'!$B$2:$J$2,0))*$H14*(M14/12)))</f>
        <v xml:space="preserve"> </v>
      </c>
      <c r="P14" s="124" t="str">
        <f>IF(P$9&lt;$I14, " ",IF($P$9&gt;$J14," ",INDEX('Standard costing - VPS'!$B$2:$J$7,MATCH($I14,'Standard costing - VPS'!$B$2:$B$7,0),MATCH($G14,'Standard costing - VPS'!$B$2:$J$2,0))*$H14))</f>
        <v xml:space="preserve"> </v>
      </c>
      <c r="Q14" s="124" t="str">
        <f>IF(Q$9&lt;$I14," ",IF($Q$9&gt;$J14," ",INDEX('Standard costing - VPS'!$B$2:$J$7,MATCH($I14,'Standard costing - VPS'!$B$2:$B$7,0),MATCH($G14,'Standard costing - VPS'!$B$2:$J$2,0))*$H14))</f>
        <v xml:space="preserve"> </v>
      </c>
      <c r="R14" s="124" t="str">
        <f>IF(R$9&lt;$I14, " ",IF($R$9&gt;$J14," ",INDEX('Standard costing - VPS'!$B$2:$J$7,MATCH($I14,'Standard costing - VPS'!$B$2:$B$7,0),MATCH($G14,'Standard costing - VPS'!$B$2:$J$2,0))*$H14))</f>
        <v xml:space="preserve"> </v>
      </c>
      <c r="S14" s="218">
        <f t="shared" si="1"/>
        <v>0</v>
      </c>
      <c r="T14" s="153" t="str">
        <f>IF(T$9&lt;$I14," ",IF($T$9&gt;$J14," ",INDEX('Standard costing - VPS'!$B$2:$J$7,MATCH($I14,'Standard costing - VPS'!$B$2:$B$7,0),MATCH($G14,'Standard costing - VPS'!$B$2:$J$2,0))*$H14))</f>
        <v xml:space="preserve"> </v>
      </c>
      <c r="U14" s="132"/>
      <c r="V14" s="133"/>
      <c r="W14" s="134"/>
      <c r="X14" s="111"/>
      <c r="Z14" s="25"/>
    </row>
    <row r="15" spans="1:26" x14ac:dyDescent="0.25">
      <c r="C15" s="105"/>
      <c r="D15" s="106"/>
      <c r="E15" s="113"/>
      <c r="F15" s="331">
        <f t="shared" ref="F15:F22" si="2">IF(OR(E15="Program",E15="WoVG Capability"),"[Insert Program/WoVG Capability name here]",E15)</f>
        <v>0</v>
      </c>
      <c r="G15" s="107"/>
      <c r="H15" s="108"/>
      <c r="I15" s="109"/>
      <c r="J15" s="109"/>
      <c r="K15" s="109"/>
      <c r="L15" s="109"/>
      <c r="M15" s="114"/>
      <c r="N15" s="153" t="str">
        <f>IFERROR(IF(N$9&lt;$I15, " ",IF($N$9&gt;$J15," ",INDEX('Standard costing - VPS'!$B$2:$J$7,MATCH($I15,'Standard costing - VPS'!$B$2:$B$7,0),MATCH($G15,'Standard costing - VPS'!$B$2:$J$2,0))*1/12))," ")</f>
        <v xml:space="preserve"> </v>
      </c>
      <c r="O15" s="190" t="str">
        <f>IF(O$9&lt;$I15," ",IF($O$9&gt;$J15," ",INDEX('Standard costing - VPS'!$B$2:$J$7,MATCH($I15,'Standard costing - VPS'!$B$2:$B$7,0),MATCH($G15,'Standard costing - VPS'!$B$2:$J$2,0))*$H15*(M15/12)))</f>
        <v xml:space="preserve"> </v>
      </c>
      <c r="P15" s="124" t="str">
        <f>IF(P$9&lt;$I15, " ",IF($P$9&gt;$J15," ",INDEX('Standard costing - VPS'!$B$2:$J$7,MATCH($I15,'Standard costing - VPS'!$B$2:$B$7,0),MATCH($G15,'Standard costing - VPS'!$B$2:$J$2,0))*$H15))</f>
        <v xml:space="preserve"> </v>
      </c>
      <c r="Q15" s="124" t="str">
        <f>IF(Q$9&lt;$I15," ",IF($Q$9&gt;$J15," ",INDEX('Standard costing - VPS'!$B$2:$J$7,MATCH($I15,'Standard costing - VPS'!$B$2:$B$7,0),MATCH($G15,'Standard costing - VPS'!$B$2:$J$2,0))*$H15))</f>
        <v xml:space="preserve"> </v>
      </c>
      <c r="R15" s="124" t="str">
        <f>IF(R$9&lt;$I15, " ",IF($R$9&gt;$J15," ",INDEX('Standard costing - VPS'!$B$2:$J$7,MATCH($I15,'Standard costing - VPS'!$B$2:$B$7,0),MATCH($G15,'Standard costing - VPS'!$B$2:$J$2,0))*$H15))</f>
        <v xml:space="preserve"> </v>
      </c>
      <c r="S15" s="218">
        <f>SUM(N15:R15)</f>
        <v>0</v>
      </c>
      <c r="T15" s="153" t="str">
        <f>IF(T$9&lt;$I15," ",IF($T$9&gt;$J15," ",INDEX('Standard costing - VPS'!$B$2:$J$7,MATCH($I15,'Standard costing - VPS'!$B$2:$B$7,0),MATCH($G15,'Standard costing - VPS'!$B$2:$J$2,0))*$H15))</f>
        <v xml:space="preserve"> </v>
      </c>
      <c r="U15" s="132"/>
      <c r="V15" s="133"/>
      <c r="W15" s="134"/>
      <c r="X15" s="111"/>
      <c r="Z15" s="25"/>
    </row>
    <row r="16" spans="1:26" x14ac:dyDescent="0.25">
      <c r="C16" s="105"/>
      <c r="D16" s="106"/>
      <c r="E16" s="113"/>
      <c r="F16" s="331">
        <f t="shared" si="2"/>
        <v>0</v>
      </c>
      <c r="G16" s="107"/>
      <c r="H16" s="108"/>
      <c r="I16" s="109"/>
      <c r="J16" s="109"/>
      <c r="K16" s="109"/>
      <c r="L16" s="109"/>
      <c r="M16" s="114"/>
      <c r="N16" s="153" t="str">
        <f>IFERROR(IF(N$9&lt;$I16, " ",IF($N$9&gt;$J16," ",INDEX('Standard costing - VPS'!$B$2:$J$7,MATCH($I16,'Standard costing - VPS'!$B$2:$B$7,0),MATCH($G16,'Standard costing - VPS'!$B$2:$J$2,0))*1/12))," ")</f>
        <v xml:space="preserve"> </v>
      </c>
      <c r="O16" s="190" t="str">
        <f>IF(O$9&lt;$I16," ",IF($O$9&gt;$J16," ",INDEX('Standard costing - VPS'!$B$2:$J$7,MATCH($I16,'Standard costing - VPS'!$B$2:$B$7,0),MATCH($G16,'Standard costing - VPS'!$B$2:$J$2,0))*$H16*(M16/12)))</f>
        <v xml:space="preserve"> </v>
      </c>
      <c r="P16" s="124" t="str">
        <f>IF(P$9&lt;$I16, " ",IF($P$9&gt;$J16," ",INDEX('Standard costing - VPS'!$B$2:$J$7,MATCH($I16,'Standard costing - VPS'!$B$2:$B$7,0),MATCH($G16,'Standard costing - VPS'!$B$2:$J$2,0))*$H16))</f>
        <v xml:space="preserve"> </v>
      </c>
      <c r="Q16" s="124" t="str">
        <f>IF(Q$9&lt;$I16," ",IF($Q$9&gt;$J16," ",INDEX('Standard costing - VPS'!$B$2:$J$7,MATCH($I16,'Standard costing - VPS'!$B$2:$B$7,0),MATCH($G16,'Standard costing - VPS'!$B$2:$J$2,0))*$H16))</f>
        <v xml:space="preserve"> </v>
      </c>
      <c r="R16" s="124" t="str">
        <f>IF(R$9&lt;$I16, " ",IF($R$9&gt;$J16," ",INDEX('Standard costing - VPS'!$B$2:$J$7,MATCH($I16,'Standard costing - VPS'!$B$2:$B$7,0),MATCH($G16,'Standard costing - VPS'!$B$2:$J$2,0))*$H16))</f>
        <v xml:space="preserve"> </v>
      </c>
      <c r="S16" s="218">
        <f t="shared" si="1"/>
        <v>0</v>
      </c>
      <c r="T16" s="153" t="str">
        <f>IF(T$9&lt;$I16," ",IF($T$9&gt;$J16," ",INDEX('Standard costing - VPS'!$B$2:$J$7,MATCH($I16,'Standard costing - VPS'!$B$2:$B$7,0),MATCH($G16,'Standard costing - VPS'!$B$2:$J$2,0))*$H16))</f>
        <v xml:space="preserve"> </v>
      </c>
      <c r="U16" s="132"/>
      <c r="V16" s="133"/>
      <c r="W16" s="134"/>
      <c r="X16" s="111"/>
      <c r="Z16" s="25"/>
    </row>
    <row r="17" spans="1:26" x14ac:dyDescent="0.25">
      <c r="C17" s="105"/>
      <c r="D17" s="106"/>
      <c r="E17" s="113"/>
      <c r="F17" s="331">
        <f t="shared" si="2"/>
        <v>0</v>
      </c>
      <c r="G17" s="107"/>
      <c r="H17" s="108"/>
      <c r="I17" s="109"/>
      <c r="J17" s="109"/>
      <c r="K17" s="109"/>
      <c r="L17" s="109"/>
      <c r="M17" s="114"/>
      <c r="N17" s="153" t="str">
        <f>IFERROR(IF(N$9&lt;$I17, " ",IF($N$9&gt;$J17," ",INDEX('Standard costing - VPS'!$B$2:$J$7,MATCH($I17,'Standard costing - VPS'!$B$2:$B$7,0),MATCH($G17,'Standard costing - VPS'!$B$2:$J$2,0))*1/12))," ")</f>
        <v xml:space="preserve"> </v>
      </c>
      <c r="O17" s="190" t="str">
        <f>IF(O$9&lt;$I17," ",IF($O$9&gt;$J17," ",INDEX('Standard costing - VPS'!$B$2:$J$7,MATCH($I17,'Standard costing - VPS'!$B$2:$B$7,0),MATCH($G17,'Standard costing - VPS'!$B$2:$J$2,0))*$H17*(M17/12)))</f>
        <v xml:space="preserve"> </v>
      </c>
      <c r="P17" s="124" t="str">
        <f>IF(P$9&lt;$I17, " ",IF($P$9&gt;$J17," ",INDEX('Standard costing - VPS'!$B$2:$J$7,MATCH($I17,'Standard costing - VPS'!$B$2:$B$7,0),MATCH($G17,'Standard costing - VPS'!$B$2:$J$2,0))*$H17))</f>
        <v xml:space="preserve"> </v>
      </c>
      <c r="Q17" s="124" t="str">
        <f>IF(Q$9&lt;$I17," ",IF($Q$9&gt;$J17," ",INDEX('Standard costing - VPS'!$B$2:$J$7,MATCH($I17,'Standard costing - VPS'!$B$2:$B$7,0),MATCH($G17,'Standard costing - VPS'!$B$2:$J$2,0))*$H17))</f>
        <v xml:space="preserve"> </v>
      </c>
      <c r="R17" s="124" t="str">
        <f>IF(R$9&lt;$I17, " ",IF($R$9&gt;$J17," ",INDEX('Standard costing - VPS'!$B$2:$J$7,MATCH($I17,'Standard costing - VPS'!$B$2:$B$7,0),MATCH($G17,'Standard costing - VPS'!$B$2:$J$2,0))*$H17))</f>
        <v xml:space="preserve"> </v>
      </c>
      <c r="S17" s="218">
        <f t="shared" si="1"/>
        <v>0</v>
      </c>
      <c r="T17" s="153" t="str">
        <f>IF(T$9&lt;$I17," ",IF($T$9&gt;$J17," ",INDEX('Standard costing - VPS'!$B$2:$J$7,MATCH($I17,'Standard costing - VPS'!$B$2:$B$7,0),MATCH($G17,'Standard costing - VPS'!$B$2:$J$2,0))*$H17))</f>
        <v xml:space="preserve"> </v>
      </c>
      <c r="U17" s="132"/>
      <c r="V17" s="133"/>
      <c r="W17" s="134"/>
      <c r="X17" s="111"/>
      <c r="Z17" s="25"/>
    </row>
    <row r="18" spans="1:26" x14ac:dyDescent="0.25">
      <c r="C18" s="105"/>
      <c r="D18" s="106"/>
      <c r="E18" s="113"/>
      <c r="F18" s="331">
        <f t="shared" si="2"/>
        <v>0</v>
      </c>
      <c r="G18" s="107"/>
      <c r="H18" s="108"/>
      <c r="I18" s="109"/>
      <c r="J18" s="109"/>
      <c r="K18" s="109"/>
      <c r="L18" s="109"/>
      <c r="M18" s="114"/>
      <c r="N18" s="153" t="str">
        <f>IFERROR(IF(N$9&lt;$I18, " ",IF($N$9&gt;$J18," ",INDEX('Standard costing - VPS'!$B$2:$J$7,MATCH($I18,'Standard costing - VPS'!$B$2:$B$7,0),MATCH($G18,'Standard costing - VPS'!$B$2:$J$2,0))*1/12))," ")</f>
        <v xml:space="preserve"> </v>
      </c>
      <c r="O18" s="190" t="str">
        <f>IF(O$9&lt;$I18," ",IF($O$9&gt;$J18," ",INDEX('Standard costing - VPS'!$B$2:$J$7,MATCH($I18,'Standard costing - VPS'!$B$2:$B$7,0),MATCH($G18,'Standard costing - VPS'!$B$2:$J$2,0))*$H18*(M18/12)))</f>
        <v xml:space="preserve"> </v>
      </c>
      <c r="P18" s="124" t="str">
        <f>IF(P$9&lt;$I18, " ",IF($P$9&gt;$J18," ",INDEX('Standard costing - VPS'!$B$2:$J$7,MATCH($I18,'Standard costing - VPS'!$B$2:$B$7,0),MATCH($G18,'Standard costing - VPS'!$B$2:$J$2,0))*$H18))</f>
        <v xml:space="preserve"> </v>
      </c>
      <c r="Q18" s="124" t="str">
        <f>IF(Q$9&lt;$I18," ",IF($Q$9&gt;$J18," ",INDEX('Standard costing - VPS'!$B$2:$J$7,MATCH($I18,'Standard costing - VPS'!$B$2:$B$7,0),MATCH($G18,'Standard costing - VPS'!$B$2:$J$2,0))*$H18))</f>
        <v xml:space="preserve"> </v>
      </c>
      <c r="R18" s="124" t="str">
        <f>IF(R$9&lt;$I18, " ",IF($R$9&gt;$J18," ",INDEX('Standard costing - VPS'!$B$2:$J$7,MATCH($I18,'Standard costing - VPS'!$B$2:$B$7,0),MATCH($G18,'Standard costing - VPS'!$B$2:$J$2,0))*$H18))</f>
        <v xml:space="preserve"> </v>
      </c>
      <c r="S18" s="218">
        <f t="shared" si="1"/>
        <v>0</v>
      </c>
      <c r="T18" s="153" t="str">
        <f>IF(T$9&lt;$I18," ",IF($T$9&gt;$J18," ",INDEX('Standard costing - VPS'!$B$2:$J$7,MATCH($I18,'Standard costing - VPS'!$B$2:$B$7,0),MATCH($G18,'Standard costing - VPS'!$B$2:$J$2,0))*$H18))</f>
        <v xml:space="preserve"> </v>
      </c>
      <c r="U18" s="132"/>
      <c r="V18" s="133"/>
      <c r="W18" s="134"/>
      <c r="X18" s="111"/>
      <c r="Z18" s="25"/>
    </row>
    <row r="19" spans="1:26" x14ac:dyDescent="0.25">
      <c r="C19" s="105"/>
      <c r="D19" s="106"/>
      <c r="E19" s="113"/>
      <c r="F19" s="331">
        <f t="shared" si="2"/>
        <v>0</v>
      </c>
      <c r="G19" s="107"/>
      <c r="H19" s="108"/>
      <c r="I19" s="109"/>
      <c r="J19" s="109"/>
      <c r="K19" s="109"/>
      <c r="L19" s="109"/>
      <c r="M19" s="114"/>
      <c r="N19" s="153" t="str">
        <f>IFERROR(IF(N$9&lt;$I19, " ",IF($N$9&gt;$J19," ",INDEX('Standard costing - VPS'!$B$2:$J$7,MATCH($I19,'Standard costing - VPS'!$B$2:$B$7,0),MATCH($G19,'Standard costing - VPS'!$B$2:$J$2,0))*1/12))," ")</f>
        <v xml:space="preserve"> </v>
      </c>
      <c r="O19" s="190" t="str">
        <f>IF(O$9&lt;$I19," ",IF($O$9&gt;$J19," ",INDEX('Standard costing - VPS'!$B$2:$J$7,MATCH($I19,'Standard costing - VPS'!$B$2:$B$7,0),MATCH($G19,'Standard costing - VPS'!$B$2:$J$2,0))*$H19*(M19/12)))</f>
        <v xml:space="preserve"> </v>
      </c>
      <c r="P19" s="124" t="str">
        <f>IF(P$9&lt;$I19, " ",IF($P$9&gt;$J19," ",INDEX('Standard costing - VPS'!$B$2:$J$7,MATCH($I19,'Standard costing - VPS'!$B$2:$B$7,0),MATCH($G19,'Standard costing - VPS'!$B$2:$J$2,0))*$H19))</f>
        <v xml:space="preserve"> </v>
      </c>
      <c r="Q19" s="124" t="str">
        <f>IF(Q$9&lt;$I19," ",IF($Q$9&gt;$J19," ",INDEX('Standard costing - VPS'!$B$2:$J$7,MATCH($I19,'Standard costing - VPS'!$B$2:$B$7,0),MATCH($G19,'Standard costing - VPS'!$B$2:$J$2,0))*$H19))</f>
        <v xml:space="preserve"> </v>
      </c>
      <c r="R19" s="124" t="str">
        <f>IF(R$9&lt;$I19, " ",IF($R$9&gt;$J19," ",INDEX('Standard costing - VPS'!$B$2:$J$7,MATCH($I19,'Standard costing - VPS'!$B$2:$B$7,0),MATCH($G19,'Standard costing - VPS'!$B$2:$J$2,0))*$H19))</f>
        <v xml:space="preserve"> </v>
      </c>
      <c r="S19" s="218">
        <f t="shared" si="1"/>
        <v>0</v>
      </c>
      <c r="T19" s="153" t="str">
        <f>IF(T$9&lt;$I19," ",IF($T$9&gt;$J19," ",INDEX('Standard costing - VPS'!$B$2:$J$7,MATCH($I19,'Standard costing - VPS'!$B$2:$B$7,0),MATCH($G19,'Standard costing - VPS'!$B$2:$J$2,0))*$H19))</f>
        <v xml:space="preserve"> </v>
      </c>
      <c r="U19" s="132"/>
      <c r="V19" s="133"/>
      <c r="W19" s="134"/>
      <c r="X19" s="111"/>
      <c r="Z19" s="25"/>
    </row>
    <row r="20" spans="1:26" x14ac:dyDescent="0.25">
      <c r="C20" s="105"/>
      <c r="D20" s="106"/>
      <c r="E20" s="113"/>
      <c r="F20" s="331">
        <f t="shared" si="2"/>
        <v>0</v>
      </c>
      <c r="G20" s="107"/>
      <c r="H20" s="108"/>
      <c r="I20" s="109"/>
      <c r="J20" s="109"/>
      <c r="K20" s="109"/>
      <c r="L20" s="109"/>
      <c r="M20" s="114"/>
      <c r="N20" s="153" t="str">
        <f>IFERROR(IF(N$9&lt;$I20, " ",IF($N$9&gt;$J20," ",INDEX('Standard costing - VPS'!$B$2:$J$7,MATCH($I20,'Standard costing - VPS'!$B$2:$B$7,0),MATCH($G20,'Standard costing - VPS'!$B$2:$J$2,0))*1/12))," ")</f>
        <v xml:space="preserve"> </v>
      </c>
      <c r="O20" s="190" t="str">
        <f>IF(O$9&lt;$I20," ",IF($O$9&gt;$J20," ",INDEX('Standard costing - VPS'!$B$2:$J$7,MATCH($I20,'Standard costing - VPS'!$B$2:$B$7,0),MATCH($G20,'Standard costing - VPS'!$B$2:$J$2,0))*$H20*(M20/12)))</f>
        <v xml:space="preserve"> </v>
      </c>
      <c r="P20" s="124" t="str">
        <f>IF(P$9&lt;$I20, " ",IF($P$9&gt;$J20," ",INDEX('Standard costing - VPS'!$B$2:$J$7,MATCH($I20,'Standard costing - VPS'!$B$2:$B$7,0),MATCH($G20,'Standard costing - VPS'!$B$2:$J$2,0))*$H20))</f>
        <v xml:space="preserve"> </v>
      </c>
      <c r="Q20" s="124" t="str">
        <f>IF(Q$9&lt;$I20," ",IF($Q$9&gt;$J20," ",INDEX('Standard costing - VPS'!$B$2:$J$7,MATCH($I20,'Standard costing - VPS'!$B$2:$B$7,0),MATCH($G20,'Standard costing - VPS'!$B$2:$J$2,0))*$H20))</f>
        <v xml:space="preserve"> </v>
      </c>
      <c r="R20" s="124" t="str">
        <f>IF(R$9&lt;$I20, " ",IF($R$9&gt;$J20," ",INDEX('Standard costing - VPS'!$B$2:$J$7,MATCH($I20,'Standard costing - VPS'!$B$2:$B$7,0),MATCH($G20,'Standard costing - VPS'!$B$2:$J$2,0))*$H20))</f>
        <v xml:space="preserve"> </v>
      </c>
      <c r="S20" s="218">
        <f t="shared" si="1"/>
        <v>0</v>
      </c>
      <c r="T20" s="153" t="str">
        <f>IF(T$9&lt;$I20," ",IF($T$9&gt;$J20," ",INDEX('Standard costing - VPS'!$B$2:$J$7,MATCH($I20,'Standard costing - VPS'!$B$2:$B$7,0),MATCH($G20,'Standard costing - VPS'!$B$2:$J$2,0))*$H20))</f>
        <v xml:space="preserve"> </v>
      </c>
      <c r="U20" s="132">
        <v>0</v>
      </c>
      <c r="V20" s="133">
        <v>0</v>
      </c>
      <c r="W20" s="134" t="s">
        <v>169</v>
      </c>
      <c r="X20" s="111"/>
      <c r="Z20" s="25"/>
    </row>
    <row r="21" spans="1:26" x14ac:dyDescent="0.25">
      <c r="C21" s="105"/>
      <c r="D21" s="106"/>
      <c r="E21" s="113"/>
      <c r="F21" s="331">
        <f t="shared" si="2"/>
        <v>0</v>
      </c>
      <c r="G21" s="107"/>
      <c r="H21" s="108"/>
      <c r="I21" s="109"/>
      <c r="J21" s="109"/>
      <c r="K21" s="109"/>
      <c r="L21" s="109"/>
      <c r="M21" s="114"/>
      <c r="N21" s="153" t="str">
        <f>IFERROR(IF(N$9&lt;$I21, " ",IF($N$9&gt;$J21," ",INDEX('Standard costing - VPS'!$B$2:$J$7,MATCH($I21,'Standard costing - VPS'!$B$2:$B$7,0),MATCH($G21,'Standard costing - VPS'!$B$2:$J$2,0))*1/12))," ")</f>
        <v xml:space="preserve"> </v>
      </c>
      <c r="O21" s="190" t="str">
        <f>IF(O$9&lt;$I21," ",IF($O$9&gt;$J21," ",INDEX('Standard costing - VPS'!$B$2:$J$7,MATCH($I21,'Standard costing - VPS'!$B$2:$B$7,0),MATCH($G21,'Standard costing - VPS'!$B$2:$J$2,0))*$H21*(M21/12)))</f>
        <v xml:space="preserve"> </v>
      </c>
      <c r="P21" s="124" t="str">
        <f>IF(P$9&lt;$I21, " ",IF($P$9&gt;$J21," ",INDEX('Standard costing - VPS'!$B$2:$J$7,MATCH($I21,'Standard costing - VPS'!$B$2:$B$7,0),MATCH($G21,'Standard costing - VPS'!$B$2:$J$2,0))*$H21))</f>
        <v xml:space="preserve"> </v>
      </c>
      <c r="Q21" s="124" t="str">
        <f>IF(Q$9&lt;$I21," ",IF($Q$9&gt;$J21," ",INDEX('Standard costing - VPS'!$B$2:$J$7,MATCH($I21,'Standard costing - VPS'!$B$2:$B$7,0),MATCH($G21,'Standard costing - VPS'!$B$2:$J$2,0))*$H21))</f>
        <v xml:space="preserve"> </v>
      </c>
      <c r="R21" s="124" t="str">
        <f>IF(R$9&lt;$I21, " ",IF($R$9&gt;$J21," ",INDEX('Standard costing - VPS'!$B$2:$J$7,MATCH($I21,'Standard costing - VPS'!$B$2:$B$7,0),MATCH($G21,'Standard costing - VPS'!$B$2:$J$2,0))*$H21))</f>
        <v xml:space="preserve"> </v>
      </c>
      <c r="S21" s="218">
        <f t="shared" si="1"/>
        <v>0</v>
      </c>
      <c r="T21" s="153" t="str">
        <f>IF(T$9&lt;$I21," ",IF($T$9&gt;$J21," ",INDEX('Standard costing - VPS'!$B$2:$J$7,MATCH($I21,'Standard costing - VPS'!$B$2:$B$7,0),MATCH($G21,'Standard costing - VPS'!$B$2:$J$2,0))*$H21))</f>
        <v xml:space="preserve"> </v>
      </c>
      <c r="U21" s="132">
        <v>0</v>
      </c>
      <c r="V21" s="133">
        <v>0</v>
      </c>
      <c r="W21" s="134" t="s">
        <v>169</v>
      </c>
      <c r="X21" s="111"/>
      <c r="Z21" s="25"/>
    </row>
    <row r="22" spans="1:26" x14ac:dyDescent="0.25">
      <c r="C22" s="105"/>
      <c r="D22" s="106"/>
      <c r="E22" s="113"/>
      <c r="F22" s="331">
        <f t="shared" si="2"/>
        <v>0</v>
      </c>
      <c r="G22" s="107"/>
      <c r="H22" s="108"/>
      <c r="I22" s="109"/>
      <c r="J22" s="109"/>
      <c r="K22" s="109"/>
      <c r="L22" s="109"/>
      <c r="M22" s="114"/>
      <c r="N22" s="153" t="str">
        <f>IFERROR(IF(N$9&lt;$I22, " ",IF($N$9&gt;$J22," ",INDEX('Standard costing - VPS'!$B$2:$J$7,MATCH($I22,'Standard costing - VPS'!$B$2:$B$7,0),MATCH($G22,'Standard costing - VPS'!$B$2:$J$2,0))*1/12))," ")</f>
        <v xml:space="preserve"> </v>
      </c>
      <c r="O22" s="190" t="str">
        <f>IF(O$9&lt;$I22," ",IF($O$9&gt;$J22," ",INDEX('Standard costing - VPS'!$B$2:$J$7,MATCH($I22,'Standard costing - VPS'!$B$2:$B$7,0),MATCH($G22,'Standard costing - VPS'!$B$2:$J$2,0))*$H22*(M22/12)))</f>
        <v xml:space="preserve"> </v>
      </c>
      <c r="P22" s="124" t="str">
        <f>IF(P$9&lt;$I22, " ",IF($P$9&gt;$J22," ",INDEX('Standard costing - VPS'!$B$2:$J$7,MATCH($I22,'Standard costing - VPS'!$B$2:$B$7,0),MATCH($G22,'Standard costing - VPS'!$B$2:$J$2,0))*$H22))</f>
        <v xml:space="preserve"> </v>
      </c>
      <c r="Q22" s="124" t="str">
        <f>IF(Q$9&lt;$I22," ",IF($Q$9&gt;$J22," ",INDEX('Standard costing - VPS'!$B$2:$J$7,MATCH($I22,'Standard costing - VPS'!$B$2:$B$7,0),MATCH($G22,'Standard costing - VPS'!$B$2:$J$2,0))*$H22))</f>
        <v xml:space="preserve"> </v>
      </c>
      <c r="R22" s="124" t="str">
        <f>IF(R$9&lt;$I22, " ",IF($R$9&gt;$J22," ",INDEX('Standard costing - VPS'!$B$2:$J$7,MATCH($I22,'Standard costing - VPS'!$B$2:$B$7,0),MATCH($G22,'Standard costing - VPS'!$B$2:$J$2,0))*$H22))</f>
        <v xml:space="preserve"> </v>
      </c>
      <c r="S22" s="218">
        <f t="shared" si="1"/>
        <v>0</v>
      </c>
      <c r="T22" s="153" t="str">
        <f>IF(T$9&lt;$I22," ",IF($T$9&gt;$J22," ",INDEX('Standard costing - VPS'!$B$2:$J$7,MATCH($I22,'Standard costing - VPS'!$B$2:$B$7,0),MATCH($G22,'Standard costing - VPS'!$B$2:$J$2,0))*$H22))</f>
        <v xml:space="preserve"> </v>
      </c>
      <c r="U22" s="132">
        <v>0</v>
      </c>
      <c r="V22" s="133">
        <v>0</v>
      </c>
      <c r="W22" s="134" t="s">
        <v>169</v>
      </c>
      <c r="X22" s="111"/>
      <c r="Z22" s="25"/>
    </row>
    <row r="23" spans="1:26" ht="21.75" thickBot="1" x14ac:dyDescent="0.3">
      <c r="C23" s="117" t="s">
        <v>55</v>
      </c>
      <c r="D23" s="118"/>
      <c r="E23" s="119"/>
      <c r="F23" s="119"/>
      <c r="G23" s="119"/>
      <c r="H23" s="119">
        <f>SUM(H11:H22)</f>
        <v>0</v>
      </c>
      <c r="I23" s="119"/>
      <c r="J23" s="119"/>
      <c r="K23" s="119"/>
      <c r="L23" s="119"/>
      <c r="M23" s="119"/>
      <c r="N23" s="191">
        <f>SUM(N11:N22)</f>
        <v>0</v>
      </c>
      <c r="O23" s="191">
        <f t="shared" ref="O23:V23" si="3">SUM(O11:O22)</f>
        <v>0</v>
      </c>
      <c r="P23" s="126">
        <f t="shared" si="3"/>
        <v>0</v>
      </c>
      <c r="Q23" s="127">
        <f t="shared" si="3"/>
        <v>0</v>
      </c>
      <c r="R23" s="126">
        <f t="shared" si="3"/>
        <v>0</v>
      </c>
      <c r="S23" s="170">
        <f t="shared" ref="S23:S74" si="4">SUM(N23:R23)</f>
        <v>0</v>
      </c>
      <c r="T23" s="126">
        <f t="shared" si="3"/>
        <v>0</v>
      </c>
      <c r="U23" s="135">
        <f t="shared" si="3"/>
        <v>0</v>
      </c>
      <c r="V23" s="126">
        <f t="shared" si="3"/>
        <v>0</v>
      </c>
      <c r="W23" s="136" t="s">
        <v>169</v>
      </c>
      <c r="X23" s="120"/>
      <c r="Z23" s="25"/>
    </row>
    <row r="24" spans="1:26" x14ac:dyDescent="0.25">
      <c r="C24" s="71" t="s">
        <v>12</v>
      </c>
      <c r="D24" s="88"/>
      <c r="E24" s="88"/>
      <c r="F24" s="88"/>
      <c r="G24" s="90"/>
      <c r="H24" s="90"/>
      <c r="I24" s="90"/>
      <c r="J24" s="90"/>
      <c r="K24" s="90"/>
      <c r="L24" s="90"/>
      <c r="M24" s="90"/>
      <c r="N24" s="192"/>
      <c r="O24" s="192"/>
      <c r="P24" s="138"/>
      <c r="Q24" s="138"/>
      <c r="R24" s="138"/>
      <c r="S24" s="225"/>
      <c r="T24" s="138"/>
      <c r="U24" s="139"/>
      <c r="V24" s="130"/>
      <c r="W24" s="137"/>
      <c r="X24" s="23"/>
    </row>
    <row r="25" spans="1:26" ht="56.25" x14ac:dyDescent="0.25">
      <c r="C25" s="105" t="s">
        <v>48</v>
      </c>
      <c r="D25" s="106"/>
      <c r="E25" s="113"/>
      <c r="F25" s="113">
        <f>IF(OR(E25="Program",E25="WoVG Capability"),"[Insert Program/WoVG Capability name here]",E25)</f>
        <v>0</v>
      </c>
      <c r="G25" s="107" t="s">
        <v>56</v>
      </c>
      <c r="H25" s="108"/>
      <c r="I25" s="109"/>
      <c r="J25" s="109"/>
      <c r="K25" s="109" t="s">
        <v>61</v>
      </c>
      <c r="L25" s="109"/>
      <c r="M25" s="108" t="s">
        <v>169</v>
      </c>
      <c r="N25" s="193">
        <v>0</v>
      </c>
      <c r="O25" s="193">
        <v>0</v>
      </c>
      <c r="P25" s="128">
        <v>0</v>
      </c>
      <c r="Q25" s="128">
        <v>0</v>
      </c>
      <c r="R25" s="128">
        <v>0</v>
      </c>
      <c r="S25" s="220">
        <f t="shared" si="4"/>
        <v>0</v>
      </c>
      <c r="T25" s="128">
        <v>0</v>
      </c>
      <c r="U25" s="140">
        <v>0</v>
      </c>
      <c r="V25" s="128">
        <v>0</v>
      </c>
      <c r="W25" s="134" t="s">
        <v>169</v>
      </c>
      <c r="X25" s="121" t="s">
        <v>58</v>
      </c>
    </row>
    <row r="26" spans="1:26" x14ac:dyDescent="0.25">
      <c r="C26" s="105"/>
      <c r="D26" s="106"/>
      <c r="E26" s="113"/>
      <c r="F26" s="113">
        <f t="shared" ref="F26:F28" si="5">IF(OR(E26="Program",E26="WoVG Capability"),"[Insert Program/WoVG Capability name here]",E26)</f>
        <v>0</v>
      </c>
      <c r="G26" s="107" t="s">
        <v>56</v>
      </c>
      <c r="H26" s="108"/>
      <c r="I26" s="109"/>
      <c r="J26" s="109"/>
      <c r="K26" s="109" t="s">
        <v>61</v>
      </c>
      <c r="L26" s="109"/>
      <c r="M26" s="108" t="s">
        <v>169</v>
      </c>
      <c r="N26" s="193">
        <v>0</v>
      </c>
      <c r="O26" s="193">
        <v>0</v>
      </c>
      <c r="P26" s="128">
        <v>0</v>
      </c>
      <c r="Q26" s="128">
        <v>0</v>
      </c>
      <c r="R26" s="128">
        <v>0</v>
      </c>
      <c r="S26" s="220">
        <f t="shared" si="4"/>
        <v>0</v>
      </c>
      <c r="T26" s="128">
        <v>0</v>
      </c>
      <c r="U26" s="140">
        <v>0</v>
      </c>
      <c r="V26" s="128">
        <v>0</v>
      </c>
      <c r="W26" s="134" t="s">
        <v>169</v>
      </c>
      <c r="X26" s="122"/>
    </row>
    <row r="27" spans="1:26" x14ac:dyDescent="0.25">
      <c r="C27" s="105"/>
      <c r="D27" s="106"/>
      <c r="E27" s="113"/>
      <c r="F27" s="113">
        <f t="shared" si="5"/>
        <v>0</v>
      </c>
      <c r="G27" s="107" t="s">
        <v>56</v>
      </c>
      <c r="H27" s="108"/>
      <c r="I27" s="109"/>
      <c r="J27" s="109"/>
      <c r="K27" s="109" t="s">
        <v>61</v>
      </c>
      <c r="L27" s="109"/>
      <c r="M27" s="108" t="s">
        <v>169</v>
      </c>
      <c r="N27" s="193">
        <v>0</v>
      </c>
      <c r="O27" s="193">
        <v>0</v>
      </c>
      <c r="P27" s="128">
        <v>0</v>
      </c>
      <c r="Q27" s="128">
        <v>0</v>
      </c>
      <c r="R27" s="128">
        <v>0</v>
      </c>
      <c r="S27" s="220">
        <f t="shared" si="4"/>
        <v>0</v>
      </c>
      <c r="T27" s="128">
        <v>0</v>
      </c>
      <c r="U27" s="140">
        <v>0</v>
      </c>
      <c r="V27" s="128">
        <v>0</v>
      </c>
      <c r="W27" s="134" t="s">
        <v>169</v>
      </c>
      <c r="X27" s="122"/>
    </row>
    <row r="28" spans="1:26" x14ac:dyDescent="0.25">
      <c r="C28" s="105"/>
      <c r="D28" s="106"/>
      <c r="E28" s="113"/>
      <c r="F28" s="113">
        <f t="shared" si="5"/>
        <v>0</v>
      </c>
      <c r="G28" s="107" t="s">
        <v>56</v>
      </c>
      <c r="H28" s="108"/>
      <c r="I28" s="109"/>
      <c r="J28" s="109"/>
      <c r="K28" s="109" t="s">
        <v>61</v>
      </c>
      <c r="L28" s="109"/>
      <c r="M28" s="108" t="s">
        <v>169</v>
      </c>
      <c r="N28" s="193">
        <v>0</v>
      </c>
      <c r="O28" s="193">
        <v>0</v>
      </c>
      <c r="P28" s="128">
        <v>0</v>
      </c>
      <c r="Q28" s="128">
        <v>0</v>
      </c>
      <c r="R28" s="128">
        <v>0</v>
      </c>
      <c r="S28" s="220">
        <f t="shared" si="4"/>
        <v>0</v>
      </c>
      <c r="T28" s="128">
        <v>0</v>
      </c>
      <c r="U28" s="140">
        <v>0</v>
      </c>
      <c r="V28" s="128">
        <v>0</v>
      </c>
      <c r="W28" s="134" t="s">
        <v>169</v>
      </c>
      <c r="X28" s="122"/>
    </row>
    <row r="29" spans="1:26" ht="21.75" thickBot="1" x14ac:dyDescent="0.3">
      <c r="C29" s="117" t="s">
        <v>59</v>
      </c>
      <c r="D29" s="118"/>
      <c r="E29" s="119"/>
      <c r="F29" s="119"/>
      <c r="G29" s="119"/>
      <c r="H29" s="119">
        <f>SUM(H23:H28)</f>
        <v>0</v>
      </c>
      <c r="I29" s="119"/>
      <c r="J29" s="119"/>
      <c r="K29" s="119"/>
      <c r="L29" s="119"/>
      <c r="M29" s="119"/>
      <c r="N29" s="191">
        <f>SUM(N25:N28)</f>
        <v>0</v>
      </c>
      <c r="O29" s="191">
        <f t="shared" ref="O29:W29" si="6">SUM(O25:O28)</f>
        <v>0</v>
      </c>
      <c r="P29" s="126">
        <f t="shared" si="6"/>
        <v>0</v>
      </c>
      <c r="Q29" s="127">
        <f t="shared" si="6"/>
        <v>0</v>
      </c>
      <c r="R29" s="126">
        <f t="shared" si="6"/>
        <v>0</v>
      </c>
      <c r="S29" s="170">
        <f t="shared" si="4"/>
        <v>0</v>
      </c>
      <c r="T29" s="126">
        <f t="shared" si="6"/>
        <v>0</v>
      </c>
      <c r="U29" s="135">
        <f t="shared" si="6"/>
        <v>0</v>
      </c>
      <c r="V29" s="126">
        <f t="shared" si="6"/>
        <v>0</v>
      </c>
      <c r="W29" s="136">
        <f t="shared" si="6"/>
        <v>0</v>
      </c>
      <c r="X29" s="120"/>
      <c r="Z29" s="25"/>
    </row>
    <row r="30" spans="1:26" x14ac:dyDescent="0.25">
      <c r="A30" s="63"/>
      <c r="B30" s="64"/>
      <c r="C30" s="59" t="s">
        <v>167</v>
      </c>
      <c r="D30" s="49"/>
      <c r="E30" s="49"/>
      <c r="F30" s="49"/>
      <c r="G30" s="65"/>
      <c r="H30" s="66"/>
      <c r="I30" s="67"/>
      <c r="J30" s="60"/>
      <c r="K30" s="60"/>
      <c r="L30" s="60"/>
      <c r="M30" s="60"/>
      <c r="N30" s="194"/>
      <c r="O30" s="194"/>
      <c r="P30" s="130"/>
      <c r="Q30" s="130"/>
      <c r="R30" s="130"/>
      <c r="S30" s="220"/>
      <c r="T30" s="129"/>
      <c r="U30" s="130"/>
      <c r="V30" s="137"/>
      <c r="W30" s="141"/>
      <c r="X30" s="23"/>
    </row>
    <row r="31" spans="1:26" x14ac:dyDescent="0.25">
      <c r="A31" s="63"/>
      <c r="B31" s="64"/>
      <c r="C31" s="112" t="s">
        <v>51</v>
      </c>
      <c r="D31" s="113"/>
      <c r="E31" s="106"/>
      <c r="F31" s="113" t="s">
        <v>60</v>
      </c>
      <c r="G31" s="108"/>
      <c r="H31" s="83">
        <f>SUMIF($K$11:$K$28,$C31,$H$11:$H$28)</f>
        <v>0</v>
      </c>
      <c r="I31" s="108" t="s">
        <v>169</v>
      </c>
      <c r="J31" s="108" t="s">
        <v>169</v>
      </c>
      <c r="K31" s="108" t="s">
        <v>169</v>
      </c>
      <c r="L31" s="108" t="s">
        <v>169</v>
      </c>
      <c r="M31" s="116">
        <v>12</v>
      </c>
      <c r="N31" s="153">
        <f>SUMIFS($H$11:$H$28,$K$11:$K$28,$C31,N$11:N$28,"&gt;0")*'Standard costing - CAM'!D$19*(1/12)</f>
        <v>0</v>
      </c>
      <c r="O31" s="153">
        <f>(SUMIFS($H$11:$H$28,$K$11:$K$28,$C31,O$11:O$28,"&gt;0")*'Standard costing - CAM'!E$19*(M31/12))</f>
        <v>0</v>
      </c>
      <c r="P31" s="125">
        <f>(SUMIFS($H$11:$H$28,$K$11:$K$28,$C31,P$11:P$28,"&gt;0")*'Standard costing - CAM'!F$19)</f>
        <v>0</v>
      </c>
      <c r="Q31" s="125">
        <f>(SUMIFS($H$11:$H$28,$K$11:$K$28,$C31,Q$11:Q$28,"&gt;0")*'Standard costing - CAM'!G$19)</f>
        <v>0</v>
      </c>
      <c r="R31" s="125">
        <f>(SUMIFS($H$11:$H$28,$K$11:$K$28,$C31,R$11:R$28,"&gt;0")*'Standard costing - CAM'!H$19)</f>
        <v>0</v>
      </c>
      <c r="S31" s="219">
        <f t="shared" ref="S31:S33" si="7">SUM(N31:R31)</f>
        <v>0</v>
      </c>
      <c r="T31" s="125">
        <f>(SUMIFS($H$11:$H$28,$K$11:$K$28,$C31,T$11:T$28,"&gt;0")*'Standard costing - CAM'!I$19)</f>
        <v>0</v>
      </c>
      <c r="U31" s="132">
        <v>0</v>
      </c>
      <c r="V31" s="134">
        <v>0</v>
      </c>
      <c r="W31" s="142" t="s">
        <v>169</v>
      </c>
      <c r="X31" s="111"/>
    </row>
    <row r="32" spans="1:26" x14ac:dyDescent="0.25">
      <c r="A32" s="63"/>
      <c r="B32" s="64"/>
      <c r="C32" s="112" t="s">
        <v>61</v>
      </c>
      <c r="D32" s="113"/>
      <c r="E32" s="106"/>
      <c r="F32" s="113" t="s">
        <v>60</v>
      </c>
      <c r="G32" s="108"/>
      <c r="H32" s="83">
        <f>SUMIF($K$11:$K$28,$C32,$H$11:$H$28)</f>
        <v>0</v>
      </c>
      <c r="I32" s="108" t="s">
        <v>169</v>
      </c>
      <c r="J32" s="108" t="s">
        <v>169</v>
      </c>
      <c r="K32" s="108" t="s">
        <v>169</v>
      </c>
      <c r="L32" s="108" t="s">
        <v>169</v>
      </c>
      <c r="M32" s="116">
        <v>12</v>
      </c>
      <c r="N32" s="153">
        <f>SUMIFS($H$11:$H$28,$K$11:$K$28,$C32,N$11:N$28,"&gt;0")*'Standard costing - CAM'!D$18*(1/12)</f>
        <v>0</v>
      </c>
      <c r="O32" s="153">
        <f>(SUMIFS($H$11:$H$28,$K$11:$K$28,$C32,O$11:O$28,"&gt;0")*'Standard costing - CAM'!E$18*(M32/12))</f>
        <v>0</v>
      </c>
      <c r="P32" s="125">
        <f>(SUMIFS($H$11:$H$28,$K$11:$K$28,$C32,P$11:P$28,"&gt;0")*'Standard costing - CAM'!F$18)</f>
        <v>0</v>
      </c>
      <c r="Q32" s="125">
        <f>(SUMIFS($H$11:$H$28,$K$11:$K$28,$C32,Q$11:Q$28,"&gt;0")*'Standard costing - CAM'!G$18)</f>
        <v>0</v>
      </c>
      <c r="R32" s="125">
        <f>(SUMIFS($H$11:$H$28,$K$11:$K$28,$C32,R$11:R$28,"&gt;0")*'Standard costing - CAM'!H$18)</f>
        <v>0</v>
      </c>
      <c r="S32" s="219">
        <f t="shared" si="7"/>
        <v>0</v>
      </c>
      <c r="T32" s="123">
        <f>(SUMIFS($H$11:$H$28,$K$11:$K$28,$C32,T$11:T$28,"&gt;0")*'Standard costing - CAM'!I$18)</f>
        <v>0</v>
      </c>
      <c r="U32" s="133">
        <v>0</v>
      </c>
      <c r="V32" s="134">
        <v>0</v>
      </c>
      <c r="W32" s="142" t="s">
        <v>169</v>
      </c>
      <c r="X32" s="111"/>
    </row>
    <row r="33" spans="1:26" ht="26.25" customHeight="1" x14ac:dyDescent="0.25">
      <c r="A33" s="63"/>
      <c r="C33" s="112" t="s">
        <v>62</v>
      </c>
      <c r="D33" s="113"/>
      <c r="E33" s="106"/>
      <c r="F33" s="113" t="s">
        <v>60</v>
      </c>
      <c r="G33" s="108"/>
      <c r="H33" s="83" cm="1">
        <f t="array" ref="H33">SUM(SUMIFS(staff,Location,{"Metro Suburban","Regional"},L11:L28,"*New*"))</f>
        <v>0</v>
      </c>
      <c r="I33" s="108" t="s">
        <v>169</v>
      </c>
      <c r="J33" s="108" t="s">
        <v>169</v>
      </c>
      <c r="K33" s="108" t="s">
        <v>169</v>
      </c>
      <c r="L33" s="108" t="s">
        <v>169</v>
      </c>
      <c r="M33" s="116">
        <v>12</v>
      </c>
      <c r="N33" s="153" cm="1">
        <f t="array" ref="N33">SUM(SUMIFS(staff,$I$11:$I$28,N$9,$L$11:$L$28,"*New*",Location,{"Metro Suburban","Regional"})*'Standard costing - CAM'!$D$20)</f>
        <v>0</v>
      </c>
      <c r="O33" s="153" cm="1">
        <f t="array" ref="O33">SUM(SUMIFS(staff,$I$11:$I$28,O$9,$L$11:$L$28,"*New*",Location,{"Metro Suburban","Regional"})*'Standard costing - CAM'!$D$20)</f>
        <v>0</v>
      </c>
      <c r="P33" s="153" cm="1">
        <f t="array" ref="P33">SUM(SUMIFS(staff,$I$11:$I$28,P$9,$L$11:$L$28,"*New*",Location,{"Metro Suburban","Regional"})*'Standard costing - CAM'!$D$20)</f>
        <v>0</v>
      </c>
      <c r="Q33" s="153" cm="1">
        <f t="array" ref="Q33">SUM(SUMIFS(staff,$I$11:$I$28,Q$9,$L$11:$L$28,"*New*",Location,{"Metro Suburban","Regional"})*'Standard costing - CAM'!$D$20)</f>
        <v>0</v>
      </c>
      <c r="R33" s="153" cm="1">
        <f t="array" ref="R33">SUM(SUMIFS(staff,$I$11:$I$28,R$9,$L$11:$L$28,"*New*",Location,{"Metro Suburban","Regional"})*'Standard costing - CAM'!$D$20)</f>
        <v>0</v>
      </c>
      <c r="S33" s="219">
        <f t="shared" si="7"/>
        <v>0</v>
      </c>
      <c r="T33" s="153" cm="1">
        <f t="array" ref="T33">SUM(SUMIFS(staff,$I$11:$I$28,T$9,$L$11:$L$28,"*New*",Location,{"Metro Suburban","Regional"})*'Standard costing - CAM'!$D$20)</f>
        <v>0</v>
      </c>
      <c r="U33" s="133">
        <v>0</v>
      </c>
      <c r="V33" s="134">
        <v>0</v>
      </c>
      <c r="W33" s="142" t="s">
        <v>169</v>
      </c>
      <c r="X33" s="111"/>
    </row>
    <row r="34" spans="1:26" ht="21.75" thickBot="1" x14ac:dyDescent="0.3">
      <c r="C34" s="131" t="s">
        <v>63</v>
      </c>
      <c r="D34" s="118"/>
      <c r="E34" s="119"/>
      <c r="F34" s="119"/>
      <c r="G34" s="119"/>
      <c r="H34" s="119"/>
      <c r="I34" s="119"/>
      <c r="J34" s="119"/>
      <c r="K34" s="119"/>
      <c r="L34" s="119"/>
      <c r="M34" s="119"/>
      <c r="N34" s="191">
        <f>SUM(N31:N33)</f>
        <v>0</v>
      </c>
      <c r="O34" s="191">
        <f t="shared" ref="O34:W34" si="8">SUM(O31:O33)</f>
        <v>0</v>
      </c>
      <c r="P34" s="126">
        <f t="shared" si="8"/>
        <v>0</v>
      </c>
      <c r="Q34" s="127">
        <f t="shared" si="8"/>
        <v>0</v>
      </c>
      <c r="R34" s="126">
        <f t="shared" si="8"/>
        <v>0</v>
      </c>
      <c r="S34" s="170">
        <f t="shared" si="4"/>
        <v>0</v>
      </c>
      <c r="T34" s="126">
        <f t="shared" si="8"/>
        <v>0</v>
      </c>
      <c r="U34" s="135">
        <f t="shared" si="8"/>
        <v>0</v>
      </c>
      <c r="V34" s="126">
        <f t="shared" si="8"/>
        <v>0</v>
      </c>
      <c r="W34" s="136">
        <f t="shared" si="8"/>
        <v>0</v>
      </c>
      <c r="X34" s="120"/>
      <c r="Z34" s="25"/>
    </row>
    <row r="35" spans="1:26" ht="21.75" thickBot="1" x14ac:dyDescent="0.3">
      <c r="C35" s="143" t="s">
        <v>64</v>
      </c>
      <c r="D35" s="144"/>
      <c r="E35" s="145"/>
      <c r="F35" s="145"/>
      <c r="G35" s="145"/>
      <c r="H35" s="145"/>
      <c r="I35" s="145"/>
      <c r="J35" s="145"/>
      <c r="K35" s="145"/>
      <c r="L35" s="145"/>
      <c r="M35" s="145"/>
      <c r="N35" s="195">
        <f>N23+N29+N34</f>
        <v>0</v>
      </c>
      <c r="O35" s="195">
        <f>O23+O29+O34</f>
        <v>0</v>
      </c>
      <c r="P35" s="146">
        <f>P23+P29+P34</f>
        <v>0</v>
      </c>
      <c r="Q35" s="147">
        <f>Q23+Q29+Q34</f>
        <v>0</v>
      </c>
      <c r="R35" s="146">
        <f>R23+R29+R34</f>
        <v>0</v>
      </c>
      <c r="S35" s="170">
        <f t="shared" si="4"/>
        <v>0</v>
      </c>
      <c r="T35" s="146">
        <f>T23+T29+T34</f>
        <v>0</v>
      </c>
      <c r="U35" s="148">
        <f>U23+U29+U34</f>
        <v>0</v>
      </c>
      <c r="V35" s="146">
        <f>V23+V29+V34</f>
        <v>0</v>
      </c>
      <c r="W35" s="149" t="s">
        <v>169</v>
      </c>
      <c r="X35" s="150"/>
      <c r="Z35" s="25"/>
    </row>
    <row r="36" spans="1:26" ht="21.75" thickBot="1" x14ac:dyDescent="0.3">
      <c r="C36" s="27" t="s">
        <v>15</v>
      </c>
      <c r="D36" s="28" t="s">
        <v>38</v>
      </c>
      <c r="E36" s="86" t="s">
        <v>39</v>
      </c>
      <c r="F36" s="86" t="s">
        <v>40</v>
      </c>
      <c r="G36" s="28"/>
      <c r="H36" s="29"/>
      <c r="I36" s="29"/>
      <c r="J36" s="30"/>
      <c r="K36" s="30"/>
      <c r="L36" s="30"/>
      <c r="M36" s="16"/>
      <c r="N36" s="196"/>
      <c r="O36" s="196"/>
      <c r="P36" s="29"/>
      <c r="Q36" s="29"/>
      <c r="R36" s="29"/>
      <c r="S36" s="29"/>
      <c r="T36" s="29"/>
      <c r="U36" s="31"/>
      <c r="V36" s="29"/>
      <c r="W36" s="32"/>
      <c r="X36" s="33"/>
    </row>
    <row r="37" spans="1:26" x14ac:dyDescent="0.25">
      <c r="B37" s="12" t="s">
        <v>66</v>
      </c>
      <c r="C37" s="13" t="s">
        <v>67</v>
      </c>
      <c r="D37" s="6"/>
      <c r="E37" s="6"/>
      <c r="F37" s="6"/>
      <c r="M37" s="19"/>
      <c r="N37" s="197"/>
      <c r="O37" s="197"/>
      <c r="P37" s="19"/>
      <c r="Q37" s="19"/>
      <c r="R37" s="19"/>
      <c r="S37" s="226"/>
      <c r="T37" s="19"/>
      <c r="U37" s="34"/>
      <c r="V37" s="19"/>
      <c r="X37" s="35"/>
    </row>
    <row r="38" spans="1:26" x14ac:dyDescent="0.25">
      <c r="B38" s="24"/>
      <c r="C38" s="151" t="s">
        <v>68</v>
      </c>
      <c r="D38" s="113"/>
      <c r="E38" s="113"/>
      <c r="F38" s="113">
        <f>IF(OR(E38="Program",E38="WoVG Capability"),"[Insert Program/WoVG Capability name here]",E38)</f>
        <v>0</v>
      </c>
      <c r="G38" s="107"/>
      <c r="H38" s="108" t="s">
        <v>169</v>
      </c>
      <c r="I38" s="108" t="s">
        <v>169</v>
      </c>
      <c r="J38" s="108" t="s">
        <v>169</v>
      </c>
      <c r="K38" s="108" t="s">
        <v>169</v>
      </c>
      <c r="L38" s="108" t="s">
        <v>169</v>
      </c>
      <c r="M38" s="108" t="s">
        <v>169</v>
      </c>
      <c r="N38" s="193">
        <v>0</v>
      </c>
      <c r="O38" s="193">
        <v>0</v>
      </c>
      <c r="P38" s="128">
        <v>0</v>
      </c>
      <c r="Q38" s="128">
        <v>0</v>
      </c>
      <c r="R38" s="128">
        <v>0</v>
      </c>
      <c r="S38" s="220">
        <f t="shared" si="4"/>
        <v>0</v>
      </c>
      <c r="T38" s="128">
        <v>0</v>
      </c>
      <c r="U38" s="132">
        <v>0</v>
      </c>
      <c r="V38" s="133">
        <v>0</v>
      </c>
      <c r="W38" s="134" t="s">
        <v>169</v>
      </c>
      <c r="X38" s="111"/>
    </row>
    <row r="39" spans="1:26" x14ac:dyDescent="0.25">
      <c r="B39" s="24"/>
      <c r="C39" s="112"/>
      <c r="D39" s="113"/>
      <c r="E39" s="113"/>
      <c r="F39" s="113"/>
      <c r="G39" s="107"/>
      <c r="H39" s="108" t="s">
        <v>169</v>
      </c>
      <c r="I39" s="108" t="s">
        <v>169</v>
      </c>
      <c r="J39" s="108" t="s">
        <v>169</v>
      </c>
      <c r="K39" s="108" t="s">
        <v>169</v>
      </c>
      <c r="L39" s="108" t="s">
        <v>169</v>
      </c>
      <c r="M39" s="108" t="s">
        <v>169</v>
      </c>
      <c r="N39" s="193">
        <v>0</v>
      </c>
      <c r="O39" s="193">
        <v>0</v>
      </c>
      <c r="P39" s="128">
        <v>0</v>
      </c>
      <c r="Q39" s="128">
        <v>0</v>
      </c>
      <c r="R39" s="128">
        <v>0</v>
      </c>
      <c r="S39" s="220">
        <f t="shared" si="4"/>
        <v>0</v>
      </c>
      <c r="T39" s="128">
        <v>0</v>
      </c>
      <c r="U39" s="132">
        <v>0</v>
      </c>
      <c r="V39" s="133">
        <v>0</v>
      </c>
      <c r="W39" s="134" t="s">
        <v>169</v>
      </c>
      <c r="X39" s="111"/>
    </row>
    <row r="40" spans="1:26" x14ac:dyDescent="0.25">
      <c r="B40" s="24"/>
      <c r="C40" s="112"/>
      <c r="D40" s="113"/>
      <c r="E40" s="113"/>
      <c r="F40" s="113">
        <f t="shared" ref="F40:F43" si="9">IF(OR(E40="Program",E40="WoVG Capability"),"[Insert Program/WoVG Capability name here]",E40)</f>
        <v>0</v>
      </c>
      <c r="G40" s="107"/>
      <c r="H40" s="108" t="s">
        <v>169</v>
      </c>
      <c r="I40" s="108" t="s">
        <v>169</v>
      </c>
      <c r="J40" s="108" t="s">
        <v>169</v>
      </c>
      <c r="K40" s="108" t="s">
        <v>169</v>
      </c>
      <c r="L40" s="108" t="s">
        <v>169</v>
      </c>
      <c r="M40" s="108" t="s">
        <v>169</v>
      </c>
      <c r="N40" s="193">
        <v>0</v>
      </c>
      <c r="O40" s="193">
        <v>0</v>
      </c>
      <c r="P40" s="128">
        <v>0</v>
      </c>
      <c r="Q40" s="128">
        <v>0</v>
      </c>
      <c r="R40" s="128">
        <v>0</v>
      </c>
      <c r="S40" s="220">
        <f t="shared" si="4"/>
        <v>0</v>
      </c>
      <c r="T40" s="128">
        <v>0</v>
      </c>
      <c r="U40" s="132">
        <v>0</v>
      </c>
      <c r="V40" s="133">
        <v>0</v>
      </c>
      <c r="W40" s="134" t="s">
        <v>169</v>
      </c>
      <c r="X40" s="111"/>
    </row>
    <row r="41" spans="1:26" x14ac:dyDescent="0.25">
      <c r="B41" s="24"/>
      <c r="C41" s="112"/>
      <c r="D41" s="113"/>
      <c r="E41" s="113"/>
      <c r="F41" s="113">
        <f t="shared" si="9"/>
        <v>0</v>
      </c>
      <c r="G41" s="107"/>
      <c r="H41" s="108" t="s">
        <v>169</v>
      </c>
      <c r="I41" s="108" t="s">
        <v>169</v>
      </c>
      <c r="J41" s="108" t="s">
        <v>169</v>
      </c>
      <c r="K41" s="108" t="s">
        <v>169</v>
      </c>
      <c r="L41" s="108" t="s">
        <v>169</v>
      </c>
      <c r="M41" s="108" t="s">
        <v>169</v>
      </c>
      <c r="N41" s="193">
        <v>0</v>
      </c>
      <c r="O41" s="193">
        <v>0</v>
      </c>
      <c r="P41" s="128">
        <v>0</v>
      </c>
      <c r="Q41" s="128">
        <v>0</v>
      </c>
      <c r="R41" s="128">
        <v>0</v>
      </c>
      <c r="S41" s="220">
        <f t="shared" si="4"/>
        <v>0</v>
      </c>
      <c r="T41" s="128">
        <v>0</v>
      </c>
      <c r="U41" s="132">
        <v>0</v>
      </c>
      <c r="V41" s="133">
        <v>0</v>
      </c>
      <c r="W41" s="134" t="s">
        <v>169</v>
      </c>
      <c r="X41" s="111"/>
    </row>
    <row r="42" spans="1:26" x14ac:dyDescent="0.25">
      <c r="B42" s="24"/>
      <c r="C42" s="112"/>
      <c r="D42" s="113"/>
      <c r="E42" s="113"/>
      <c r="F42" s="113">
        <f t="shared" si="9"/>
        <v>0</v>
      </c>
      <c r="G42" s="107"/>
      <c r="H42" s="108" t="s">
        <v>169</v>
      </c>
      <c r="I42" s="108" t="s">
        <v>169</v>
      </c>
      <c r="J42" s="108" t="s">
        <v>169</v>
      </c>
      <c r="K42" s="108" t="s">
        <v>169</v>
      </c>
      <c r="L42" s="108" t="s">
        <v>169</v>
      </c>
      <c r="M42" s="108" t="s">
        <v>169</v>
      </c>
      <c r="N42" s="193">
        <v>0</v>
      </c>
      <c r="O42" s="193">
        <v>0</v>
      </c>
      <c r="P42" s="128">
        <v>0</v>
      </c>
      <c r="Q42" s="128">
        <v>0</v>
      </c>
      <c r="R42" s="128">
        <v>0</v>
      </c>
      <c r="S42" s="220">
        <f t="shared" si="4"/>
        <v>0</v>
      </c>
      <c r="T42" s="128">
        <v>0</v>
      </c>
      <c r="U42" s="132">
        <v>0</v>
      </c>
      <c r="V42" s="133">
        <v>0</v>
      </c>
      <c r="W42" s="134" t="s">
        <v>169</v>
      </c>
      <c r="X42" s="111"/>
    </row>
    <row r="43" spans="1:26" x14ac:dyDescent="0.25">
      <c r="B43" s="24"/>
      <c r="C43" s="112"/>
      <c r="D43" s="113"/>
      <c r="E43" s="113"/>
      <c r="F43" s="113">
        <f t="shared" si="9"/>
        <v>0</v>
      </c>
      <c r="G43" s="107"/>
      <c r="H43" s="108" t="s">
        <v>169</v>
      </c>
      <c r="I43" s="108" t="s">
        <v>169</v>
      </c>
      <c r="J43" s="108" t="s">
        <v>169</v>
      </c>
      <c r="K43" s="108" t="s">
        <v>169</v>
      </c>
      <c r="L43" s="108" t="s">
        <v>169</v>
      </c>
      <c r="M43" s="108" t="s">
        <v>169</v>
      </c>
      <c r="N43" s="193">
        <v>0</v>
      </c>
      <c r="O43" s="193">
        <v>0</v>
      </c>
      <c r="P43" s="128">
        <v>0</v>
      </c>
      <c r="Q43" s="128">
        <v>0</v>
      </c>
      <c r="R43" s="128">
        <v>0</v>
      </c>
      <c r="S43" s="220">
        <f t="shared" si="4"/>
        <v>0</v>
      </c>
      <c r="T43" s="128">
        <v>0</v>
      </c>
      <c r="U43" s="132">
        <v>0</v>
      </c>
      <c r="V43" s="133">
        <v>0</v>
      </c>
      <c r="W43" s="134" t="s">
        <v>169</v>
      </c>
      <c r="X43" s="111"/>
    </row>
    <row r="44" spans="1:26" ht="21.75" thickBot="1" x14ac:dyDescent="0.3">
      <c r="C44" s="143" t="s">
        <v>69</v>
      </c>
      <c r="D44" s="144"/>
      <c r="E44" s="145"/>
      <c r="F44" s="145"/>
      <c r="G44" s="145"/>
      <c r="H44" s="145"/>
      <c r="I44" s="145"/>
      <c r="J44" s="145"/>
      <c r="K44" s="145"/>
      <c r="L44" s="145"/>
      <c r="M44" s="145"/>
      <c r="N44" s="195">
        <f>SUM(N38:N43)</f>
        <v>0</v>
      </c>
      <c r="O44" s="195">
        <f>SUM(O38:O43)</f>
        <v>0</v>
      </c>
      <c r="P44" s="146">
        <f t="shared" ref="P44:V44" si="10">SUM(P38:P43)</f>
        <v>0</v>
      </c>
      <c r="Q44" s="147">
        <f t="shared" si="10"/>
        <v>0</v>
      </c>
      <c r="R44" s="146">
        <f t="shared" si="10"/>
        <v>0</v>
      </c>
      <c r="S44" s="170">
        <f t="shared" si="4"/>
        <v>0</v>
      </c>
      <c r="T44" s="146">
        <f t="shared" si="10"/>
        <v>0</v>
      </c>
      <c r="U44" s="148">
        <f t="shared" si="10"/>
        <v>0</v>
      </c>
      <c r="V44" s="146">
        <f t="shared" si="10"/>
        <v>0</v>
      </c>
      <c r="W44" s="149" t="s">
        <v>169</v>
      </c>
      <c r="X44" s="150"/>
      <c r="Z44" s="25"/>
    </row>
    <row r="45" spans="1:26" ht="21.75" thickBot="1" x14ac:dyDescent="0.3">
      <c r="B45" s="12" t="s">
        <v>70</v>
      </c>
      <c r="C45" s="27" t="s">
        <v>16</v>
      </c>
      <c r="D45" s="28" t="s">
        <v>38</v>
      </c>
      <c r="E45" s="86" t="s">
        <v>39</v>
      </c>
      <c r="F45" s="86" t="s">
        <v>40</v>
      </c>
      <c r="G45" s="28"/>
      <c r="H45" s="29"/>
      <c r="I45" s="29"/>
      <c r="J45" s="30"/>
      <c r="K45" s="30"/>
      <c r="L45" s="30"/>
      <c r="M45" s="16"/>
      <c r="N45" s="196"/>
      <c r="O45" s="196"/>
      <c r="P45" s="29"/>
      <c r="Q45" s="29"/>
      <c r="R45" s="29"/>
      <c r="S45" s="29"/>
      <c r="T45" s="29"/>
      <c r="U45" s="31"/>
      <c r="V45" s="29"/>
      <c r="W45" s="32"/>
      <c r="X45" s="33"/>
    </row>
    <row r="46" spans="1:26" s="39" customFormat="1" x14ac:dyDescent="0.25">
      <c r="A46" s="7"/>
      <c r="B46" s="8"/>
      <c r="C46" s="13" t="s">
        <v>71</v>
      </c>
      <c r="D46" s="6"/>
      <c r="E46" s="6"/>
      <c r="F46" s="6"/>
      <c r="G46" s="38"/>
      <c r="H46" s="38"/>
      <c r="I46" s="38"/>
      <c r="J46" s="38"/>
      <c r="K46" s="38"/>
      <c r="L46" s="38"/>
      <c r="M46" s="19"/>
      <c r="N46" s="197"/>
      <c r="O46" s="197"/>
      <c r="P46" s="19"/>
      <c r="Q46" s="19"/>
      <c r="R46" s="19"/>
      <c r="S46" s="226"/>
      <c r="T46" s="19"/>
      <c r="U46" s="34"/>
      <c r="V46" s="19"/>
      <c r="W46" s="22"/>
      <c r="X46" s="26"/>
    </row>
    <row r="47" spans="1:26" s="39" customFormat="1" x14ac:dyDescent="0.25">
      <c r="A47" s="7"/>
      <c r="B47" s="8"/>
      <c r="C47" s="151"/>
      <c r="D47" s="113"/>
      <c r="E47" s="113"/>
      <c r="F47" s="113">
        <f>IF(OR(E47="Program",E47="WoVG Capability"),"[Insert Program/WoVG Capability name here]",E47)</f>
        <v>0</v>
      </c>
      <c r="G47" s="107"/>
      <c r="H47" s="108" t="s">
        <v>169</v>
      </c>
      <c r="I47" s="108" t="s">
        <v>169</v>
      </c>
      <c r="J47" s="108" t="s">
        <v>169</v>
      </c>
      <c r="K47" s="108" t="s">
        <v>169</v>
      </c>
      <c r="L47" s="108" t="s">
        <v>169</v>
      </c>
      <c r="M47" s="108" t="s">
        <v>169</v>
      </c>
      <c r="N47" s="193">
        <v>0</v>
      </c>
      <c r="O47" s="193">
        <v>0</v>
      </c>
      <c r="P47" s="128">
        <v>0</v>
      </c>
      <c r="Q47" s="128">
        <v>0</v>
      </c>
      <c r="R47" s="128">
        <v>0</v>
      </c>
      <c r="S47" s="220">
        <f t="shared" si="4"/>
        <v>0</v>
      </c>
      <c r="T47" s="128">
        <v>0</v>
      </c>
      <c r="U47" s="132">
        <v>0</v>
      </c>
      <c r="V47" s="133">
        <v>0</v>
      </c>
      <c r="W47" s="110" t="s">
        <v>169</v>
      </c>
      <c r="X47" s="152" t="s">
        <v>72</v>
      </c>
    </row>
    <row r="48" spans="1:26" x14ac:dyDescent="0.25">
      <c r="C48" s="112"/>
      <c r="D48" s="113"/>
      <c r="E48" s="113"/>
      <c r="F48" s="113"/>
      <c r="G48" s="107"/>
      <c r="H48" s="108" t="s">
        <v>169</v>
      </c>
      <c r="I48" s="108" t="s">
        <v>169</v>
      </c>
      <c r="J48" s="108" t="s">
        <v>169</v>
      </c>
      <c r="K48" s="108" t="s">
        <v>169</v>
      </c>
      <c r="L48" s="108" t="s">
        <v>169</v>
      </c>
      <c r="M48" s="108" t="s">
        <v>169</v>
      </c>
      <c r="N48" s="193">
        <v>0</v>
      </c>
      <c r="O48" s="193">
        <v>0</v>
      </c>
      <c r="P48" s="128">
        <v>0</v>
      </c>
      <c r="Q48" s="128">
        <v>0</v>
      </c>
      <c r="R48" s="128">
        <v>0</v>
      </c>
      <c r="S48" s="220">
        <f t="shared" si="4"/>
        <v>0</v>
      </c>
      <c r="T48" s="128">
        <v>0</v>
      </c>
      <c r="U48" s="132">
        <v>0</v>
      </c>
      <c r="V48" s="133">
        <v>0</v>
      </c>
      <c r="W48" s="110" t="s">
        <v>169</v>
      </c>
      <c r="X48" s="152" t="s">
        <v>73</v>
      </c>
    </row>
    <row r="49" spans="1:26" x14ac:dyDescent="0.25">
      <c r="C49" s="112"/>
      <c r="D49" s="113"/>
      <c r="E49" s="113"/>
      <c r="F49" s="113">
        <f t="shared" ref="F49:F52" si="11">IF(OR(E49="Program",E49="WoVG Capability"),"[Insert Program/WoVG Capability name here]",E49)</f>
        <v>0</v>
      </c>
      <c r="G49" s="107"/>
      <c r="H49" s="108" t="s">
        <v>169</v>
      </c>
      <c r="I49" s="108" t="s">
        <v>169</v>
      </c>
      <c r="J49" s="108" t="s">
        <v>169</v>
      </c>
      <c r="K49" s="108" t="s">
        <v>169</v>
      </c>
      <c r="L49" s="108" t="s">
        <v>169</v>
      </c>
      <c r="M49" s="108" t="s">
        <v>169</v>
      </c>
      <c r="N49" s="193">
        <v>0</v>
      </c>
      <c r="O49" s="193">
        <v>0</v>
      </c>
      <c r="P49" s="128">
        <v>0</v>
      </c>
      <c r="Q49" s="128">
        <v>0</v>
      </c>
      <c r="R49" s="128">
        <v>0</v>
      </c>
      <c r="S49" s="220">
        <f t="shared" si="4"/>
        <v>0</v>
      </c>
      <c r="T49" s="128">
        <v>0</v>
      </c>
      <c r="U49" s="132">
        <v>0</v>
      </c>
      <c r="V49" s="133">
        <v>0</v>
      </c>
      <c r="W49" s="110" t="s">
        <v>169</v>
      </c>
      <c r="X49" s="111"/>
    </row>
    <row r="50" spans="1:26" x14ac:dyDescent="0.25">
      <c r="C50" s="112"/>
      <c r="D50" s="113"/>
      <c r="E50" s="113"/>
      <c r="F50" s="113">
        <f t="shared" si="11"/>
        <v>0</v>
      </c>
      <c r="G50" s="107"/>
      <c r="H50" s="108" t="s">
        <v>169</v>
      </c>
      <c r="I50" s="108" t="s">
        <v>169</v>
      </c>
      <c r="J50" s="108" t="s">
        <v>169</v>
      </c>
      <c r="K50" s="108" t="s">
        <v>169</v>
      </c>
      <c r="L50" s="108" t="s">
        <v>169</v>
      </c>
      <c r="M50" s="108" t="s">
        <v>169</v>
      </c>
      <c r="N50" s="193">
        <v>0</v>
      </c>
      <c r="O50" s="193">
        <v>0</v>
      </c>
      <c r="P50" s="128">
        <v>0</v>
      </c>
      <c r="Q50" s="128">
        <v>0</v>
      </c>
      <c r="R50" s="128">
        <v>0</v>
      </c>
      <c r="S50" s="220">
        <f t="shared" si="4"/>
        <v>0</v>
      </c>
      <c r="T50" s="128">
        <v>0</v>
      </c>
      <c r="U50" s="132">
        <v>0</v>
      </c>
      <c r="V50" s="133">
        <v>0</v>
      </c>
      <c r="W50" s="110" t="s">
        <v>169</v>
      </c>
      <c r="X50" s="111"/>
    </row>
    <row r="51" spans="1:26" x14ac:dyDescent="0.25">
      <c r="C51" s="112"/>
      <c r="D51" s="113"/>
      <c r="E51" s="113"/>
      <c r="F51" s="113">
        <f t="shared" si="11"/>
        <v>0</v>
      </c>
      <c r="G51" s="107"/>
      <c r="H51" s="108" t="s">
        <v>169</v>
      </c>
      <c r="I51" s="108" t="s">
        <v>169</v>
      </c>
      <c r="J51" s="108" t="s">
        <v>169</v>
      </c>
      <c r="K51" s="108" t="s">
        <v>169</v>
      </c>
      <c r="L51" s="108" t="s">
        <v>169</v>
      </c>
      <c r="M51" s="108" t="s">
        <v>169</v>
      </c>
      <c r="N51" s="193">
        <v>0</v>
      </c>
      <c r="O51" s="193">
        <v>0</v>
      </c>
      <c r="P51" s="128">
        <v>0</v>
      </c>
      <c r="Q51" s="128">
        <v>0</v>
      </c>
      <c r="R51" s="128">
        <v>0</v>
      </c>
      <c r="S51" s="220">
        <f t="shared" si="4"/>
        <v>0</v>
      </c>
      <c r="T51" s="128">
        <v>0</v>
      </c>
      <c r="U51" s="132">
        <v>0</v>
      </c>
      <c r="V51" s="133">
        <v>0</v>
      </c>
      <c r="W51" s="110" t="s">
        <v>169</v>
      </c>
      <c r="X51" s="111"/>
    </row>
    <row r="52" spans="1:26" s="40" customFormat="1" x14ac:dyDescent="0.25">
      <c r="A52" s="7"/>
      <c r="B52" s="8"/>
      <c r="C52" s="112"/>
      <c r="D52" s="113"/>
      <c r="E52" s="113"/>
      <c r="F52" s="113">
        <f t="shared" si="11"/>
        <v>0</v>
      </c>
      <c r="G52" s="107"/>
      <c r="H52" s="108" t="s">
        <v>169</v>
      </c>
      <c r="I52" s="108" t="s">
        <v>169</v>
      </c>
      <c r="J52" s="108" t="s">
        <v>169</v>
      </c>
      <c r="K52" s="108" t="s">
        <v>169</v>
      </c>
      <c r="L52" s="108" t="s">
        <v>169</v>
      </c>
      <c r="M52" s="108" t="s">
        <v>169</v>
      </c>
      <c r="N52" s="193">
        <v>0</v>
      </c>
      <c r="O52" s="193">
        <v>0</v>
      </c>
      <c r="P52" s="128">
        <v>0</v>
      </c>
      <c r="Q52" s="128">
        <v>0</v>
      </c>
      <c r="R52" s="128">
        <v>0</v>
      </c>
      <c r="S52" s="220">
        <f t="shared" si="4"/>
        <v>0</v>
      </c>
      <c r="T52" s="128">
        <v>0</v>
      </c>
      <c r="U52" s="132">
        <v>0</v>
      </c>
      <c r="V52" s="133">
        <v>0</v>
      </c>
      <c r="W52" s="110" t="s">
        <v>169</v>
      </c>
      <c r="X52" s="111"/>
    </row>
    <row r="53" spans="1:26" ht="21.75" thickBot="1" x14ac:dyDescent="0.3">
      <c r="C53" s="143" t="s">
        <v>74</v>
      </c>
      <c r="D53" s="144"/>
      <c r="E53" s="145"/>
      <c r="F53" s="145"/>
      <c r="G53" s="145"/>
      <c r="H53" s="145"/>
      <c r="I53" s="145"/>
      <c r="J53" s="145"/>
      <c r="K53" s="145"/>
      <c r="L53" s="145"/>
      <c r="M53" s="145"/>
      <c r="N53" s="195">
        <f t="shared" ref="N53:V53" si="12">SUM(N47:N52)</f>
        <v>0</v>
      </c>
      <c r="O53" s="195">
        <f t="shared" si="12"/>
        <v>0</v>
      </c>
      <c r="P53" s="146">
        <f t="shared" si="12"/>
        <v>0</v>
      </c>
      <c r="Q53" s="147">
        <f t="shared" si="12"/>
        <v>0</v>
      </c>
      <c r="R53" s="146">
        <f t="shared" si="12"/>
        <v>0</v>
      </c>
      <c r="S53" s="170">
        <f t="shared" si="4"/>
        <v>0</v>
      </c>
      <c r="T53" s="146">
        <f t="shared" si="12"/>
        <v>0</v>
      </c>
      <c r="U53" s="148">
        <f t="shared" si="12"/>
        <v>0</v>
      </c>
      <c r="V53" s="146">
        <f t="shared" si="12"/>
        <v>0</v>
      </c>
      <c r="W53" s="149" t="s">
        <v>169</v>
      </c>
      <c r="X53" s="150"/>
      <c r="Z53" s="25"/>
    </row>
    <row r="54" spans="1:26" s="156" customFormat="1" ht="21.75" thickBot="1" x14ac:dyDescent="0.3">
      <c r="B54" s="160" t="s">
        <v>75</v>
      </c>
      <c r="C54" s="167" t="s">
        <v>172</v>
      </c>
      <c r="D54" s="168"/>
      <c r="E54" s="168"/>
      <c r="F54" s="168"/>
      <c r="G54" s="169"/>
      <c r="H54" s="169"/>
      <c r="I54" s="169"/>
      <c r="J54" s="169"/>
      <c r="K54" s="169"/>
      <c r="L54" s="169"/>
      <c r="M54" s="169"/>
      <c r="N54" s="198">
        <f>N35+N44+N53</f>
        <v>0</v>
      </c>
      <c r="O54" s="198">
        <f>O35+O44+O53</f>
        <v>0</v>
      </c>
      <c r="P54" s="170">
        <f>P35+P44+P53</f>
        <v>0</v>
      </c>
      <c r="Q54" s="171">
        <f>Q35+Q44+Q53</f>
        <v>0</v>
      </c>
      <c r="R54" s="170">
        <f>R35+R44+R53</f>
        <v>0</v>
      </c>
      <c r="S54" s="170">
        <f t="shared" si="4"/>
        <v>0</v>
      </c>
      <c r="T54" s="170">
        <f>T35+T44+T53</f>
        <v>0</v>
      </c>
      <c r="U54" s="172"/>
      <c r="V54" s="173"/>
      <c r="W54" s="174"/>
      <c r="X54" s="35"/>
    </row>
    <row r="55" spans="1:26" s="156" customFormat="1" x14ac:dyDescent="0.25">
      <c r="B55" s="160"/>
      <c r="C55" s="161"/>
      <c r="D55" s="162"/>
      <c r="E55" s="162"/>
      <c r="F55" s="162"/>
      <c r="G55" s="163"/>
      <c r="H55" s="163"/>
      <c r="I55" s="163"/>
      <c r="J55" s="163"/>
      <c r="K55" s="158"/>
      <c r="L55" s="158"/>
      <c r="M55" s="166" t="s">
        <v>200</v>
      </c>
      <c r="N55" s="158"/>
      <c r="O55" s="158"/>
      <c r="P55" s="158"/>
      <c r="Q55" s="158"/>
      <c r="R55" s="158"/>
      <c r="S55" s="221"/>
      <c r="T55" s="158"/>
      <c r="U55" s="177"/>
      <c r="V55" s="158"/>
      <c r="W55" s="164"/>
      <c r="X55" s="165"/>
    </row>
    <row r="56" spans="1:26" x14ac:dyDescent="0.25">
      <c r="C56" s="154"/>
      <c r="D56" s="155"/>
      <c r="E56" s="156"/>
      <c r="F56" s="156"/>
      <c r="G56" s="156"/>
      <c r="H56" s="156"/>
      <c r="I56" s="156"/>
      <c r="J56" s="156"/>
      <c r="K56" s="125"/>
      <c r="L56" s="157"/>
      <c r="M56" s="158" t="s">
        <v>173</v>
      </c>
      <c r="N56" s="158">
        <f>SUMIF($E$10:$E$53,"Program",N$10:N$53)</f>
        <v>0</v>
      </c>
      <c r="O56" s="158">
        <f>SUMIF($E$10:$E$53,"Program",O$10:O$53)</f>
        <v>0</v>
      </c>
      <c r="P56" s="157">
        <f>SUMIF($E$10:$E$53,"Program",P$10:P$53)</f>
        <v>0</v>
      </c>
      <c r="Q56" s="157">
        <f>SUMIF($E$10:$E$53,"Program",Q$10:Q$53)</f>
        <v>0</v>
      </c>
      <c r="R56" s="157">
        <f>SUMIF($E$10:$E$53,"Program",R$10:R$53)</f>
        <v>0</v>
      </c>
      <c r="S56" s="222">
        <f t="shared" si="4"/>
        <v>0</v>
      </c>
      <c r="T56" s="157">
        <f>SUMIF($E$10:$E$53,"Program",T$10:T$53)</f>
        <v>0</v>
      </c>
      <c r="U56" s="178">
        <f>SUMIF($E$10:$E$53,"Program",U$10:U$53)</f>
        <v>0</v>
      </c>
      <c r="V56" s="157">
        <f>SUMIF($E$10:$E$53,"Program",V$10:V$53)</f>
        <v>0</v>
      </c>
      <c r="W56" s="108" t="s">
        <v>169</v>
      </c>
      <c r="X56" s="175"/>
    </row>
    <row r="57" spans="1:26" x14ac:dyDescent="0.25">
      <c r="C57" s="154"/>
      <c r="D57" s="155"/>
      <c r="E57" s="156"/>
      <c r="F57" s="156"/>
      <c r="G57" s="156"/>
      <c r="H57" s="156"/>
      <c r="I57" s="156"/>
      <c r="J57" s="156"/>
      <c r="K57" s="125"/>
      <c r="L57" s="157"/>
      <c r="M57" s="158" t="s">
        <v>174</v>
      </c>
      <c r="N57" s="158">
        <f>SUMIF($E$10:$E$53,"PES",N$10:N$53)+SUMIF($E$10:$E$53,"Corporate",N$10:N$53)+SUMIF($E$10:$E$53,"WoVG Capability",N$10:N$53)+SUMIF($E$10:$E$53,"Departmental Activities and Operations",N$10:N$53)</f>
        <v>0</v>
      </c>
      <c r="O57" s="158">
        <f>SUMIF($E$10:$E$53,"PES",O$10:O$53)+SUMIF($E$10:$E$53,"Corporate",O$10:O$53)+SUMIF($E$10:$E$53,"WoVG Capability",O$10:O$53)+SUMIF($E$10:$E$53,"Departmental Activities and Operations",O$10:O$53)</f>
        <v>0</v>
      </c>
      <c r="P57" s="157">
        <f>SUMIF($E$10:$E$53,"PES",P$10:P$53)+SUMIF($E$10:$E$53,"Corporate",P$10:P$53)+SUMIF($E$10:$E$53,"WoVG Capability",P$10:P$53)+SUMIF($E$10:$E$53,"Departmental Activities and Operations",P$10:P$53)</f>
        <v>0</v>
      </c>
      <c r="Q57" s="157">
        <f>SUMIF($E$10:$E$53,"PES",Q$10:Q$53)+SUMIF($E$10:$E$53,"Corporate",Q$10:Q$53)+SUMIF($E$10:$E$53,"WoVG Capability",Q$10:Q$53)+SUMIF($E$10:$E$53,"Departmental Activities and Operations",Q$10:Q$53)</f>
        <v>0</v>
      </c>
      <c r="R57" s="157">
        <f>SUMIF($E$10:$E$53,"PES",R$10:R$53)+SUMIF($E$10:$E$53,"Corporate",R$10:R$53)+SUMIF($E$10:$E$53,"WoVG Capability",R$10:R$53)+SUMIF($E$10:$E$53,"Departmental Activities and Operations",R$10:R$53)</f>
        <v>0</v>
      </c>
      <c r="S57" s="222">
        <f t="shared" si="4"/>
        <v>0</v>
      </c>
      <c r="T57" s="157">
        <f>SUMIF($E$10:$E$53,"PES",T$10:T$53)+SUMIF($E$10:$E$53,"Corporate",T$10:T$53)+SUMIF($E$10:$E$53,"WoVG Capability",T$10:T$53)+SUMIF($E$10:$E$53,"Departmental Activities and Operations",T$10:T$53)</f>
        <v>0</v>
      </c>
      <c r="U57" s="178">
        <f>SUMIF($E$10:$E$53,"PES",U$10:U$53)+SUMIF($E$10:$E$53,"Corporate",U$10:U$53)+SUMIF($E$10:$E$53,"WoVG Capability",U$10:U$53)+SUMIF($E$10:$E$53,"Departmental Activities and Operations",U$10:U$53)</f>
        <v>0</v>
      </c>
      <c r="V57" s="157">
        <f>SUMIF($E$10:$E$53,"PES",V$10:V$53)+SUMIF($E$10:$E$53,"Corporate",V$10:V$53)+SUMIF($E$10:$E$53,"WoVG Capability",V$10:V$53)+SUMIF($E$10:$E$53,"Departmental Activities and Operations",V$10:V$53)</f>
        <v>0</v>
      </c>
      <c r="W57" s="108" t="s">
        <v>169</v>
      </c>
      <c r="X57" s="175"/>
    </row>
    <row r="58" spans="1:26" ht="21.75" thickBot="1" x14ac:dyDescent="0.3">
      <c r="C58" s="154"/>
      <c r="D58" s="156"/>
      <c r="E58" s="156"/>
      <c r="F58" s="156"/>
      <c r="G58" s="156"/>
      <c r="H58" s="156"/>
      <c r="I58" s="156"/>
      <c r="J58" s="156"/>
      <c r="K58" s="125"/>
      <c r="L58" s="157"/>
      <c r="M58" s="158"/>
      <c r="N58" s="199">
        <f>SUM(N56:N57)</f>
        <v>0</v>
      </c>
      <c r="O58" s="199">
        <f t="shared" ref="O58:V58" si="13">SUM(O56:O57)</f>
        <v>0</v>
      </c>
      <c r="P58" s="159">
        <f t="shared" si="13"/>
        <v>0</v>
      </c>
      <c r="Q58" s="159">
        <f t="shared" si="13"/>
        <v>0</v>
      </c>
      <c r="R58" s="159">
        <f t="shared" si="13"/>
        <v>0</v>
      </c>
      <c r="S58" s="223">
        <f t="shared" si="4"/>
        <v>0</v>
      </c>
      <c r="T58" s="159">
        <f t="shared" si="13"/>
        <v>0</v>
      </c>
      <c r="U58" s="176">
        <f t="shared" si="13"/>
        <v>0</v>
      </c>
      <c r="V58" s="159">
        <f t="shared" si="13"/>
        <v>0</v>
      </c>
      <c r="W58" s="180" t="s">
        <v>169</v>
      </c>
      <c r="X58" s="175"/>
    </row>
    <row r="59" spans="1:26" ht="22.5" thickTop="1" thickBot="1" x14ac:dyDescent="0.3">
      <c r="C59" s="154"/>
      <c r="D59" s="156"/>
      <c r="E59" s="156"/>
      <c r="F59" s="156"/>
      <c r="G59" s="156"/>
      <c r="H59" s="156"/>
      <c r="I59" s="156"/>
      <c r="J59" s="156"/>
      <c r="K59" s="125"/>
      <c r="L59" s="157"/>
      <c r="M59" s="158" t="s">
        <v>175</v>
      </c>
      <c r="N59" s="158">
        <f>N58-N54</f>
        <v>0</v>
      </c>
      <c r="O59" s="158">
        <f t="shared" ref="O59:V59" si="14">O58-O54</f>
        <v>0</v>
      </c>
      <c r="P59" s="157">
        <f>P58-P54</f>
        <v>0</v>
      </c>
      <c r="Q59" s="157">
        <f t="shared" si="14"/>
        <v>0</v>
      </c>
      <c r="R59" s="157">
        <f t="shared" si="14"/>
        <v>0</v>
      </c>
      <c r="S59" s="222">
        <f t="shared" si="4"/>
        <v>0</v>
      </c>
      <c r="T59" s="157">
        <f t="shared" si="14"/>
        <v>0</v>
      </c>
      <c r="U59" s="179">
        <f t="shared" si="14"/>
        <v>0</v>
      </c>
      <c r="V59" s="157">
        <f t="shared" si="14"/>
        <v>0</v>
      </c>
      <c r="W59" s="108" t="s">
        <v>169</v>
      </c>
      <c r="X59" s="175"/>
    </row>
    <row r="60" spans="1:26" ht="21.75" thickBot="1" x14ac:dyDescent="0.3">
      <c r="B60" s="12" t="s">
        <v>76</v>
      </c>
      <c r="C60" s="27" t="s">
        <v>77</v>
      </c>
      <c r="D60" s="28" t="s">
        <v>38</v>
      </c>
      <c r="E60" s="86" t="s">
        <v>39</v>
      </c>
      <c r="F60" s="86" t="s">
        <v>40</v>
      </c>
      <c r="G60" s="28"/>
      <c r="H60" s="41"/>
      <c r="I60" s="41"/>
      <c r="J60" s="16"/>
      <c r="K60" s="16"/>
      <c r="L60" s="16"/>
      <c r="M60" s="16"/>
      <c r="N60" s="200"/>
      <c r="O60" s="200"/>
      <c r="P60" s="42"/>
      <c r="Q60" s="42"/>
      <c r="R60" s="42"/>
      <c r="S60" s="42"/>
      <c r="T60" s="42"/>
      <c r="U60" s="43"/>
      <c r="V60" s="42"/>
      <c r="W60" s="44"/>
      <c r="X60" s="33"/>
    </row>
    <row r="61" spans="1:26" x14ac:dyDescent="0.25">
      <c r="C61" s="382" t="s">
        <v>19</v>
      </c>
      <c r="D61" s="383"/>
      <c r="E61" s="383"/>
      <c r="F61" s="383"/>
      <c r="M61" s="36"/>
      <c r="N61" s="201"/>
      <c r="O61" s="201"/>
      <c r="P61" s="45"/>
      <c r="Q61" s="45"/>
      <c r="R61" s="45"/>
      <c r="S61" s="227"/>
      <c r="T61" s="45"/>
      <c r="U61" s="46"/>
      <c r="V61" s="45"/>
      <c r="W61" s="47"/>
      <c r="X61" s="48"/>
    </row>
    <row r="62" spans="1:26" x14ac:dyDescent="0.25">
      <c r="C62" s="13" t="s">
        <v>78</v>
      </c>
      <c r="D62" s="6"/>
      <c r="E62" s="6"/>
      <c r="F62" s="6"/>
      <c r="N62" s="202" t="s">
        <v>176</v>
      </c>
      <c r="O62" s="201"/>
      <c r="P62" s="45"/>
      <c r="Q62" s="45"/>
      <c r="R62" s="45"/>
      <c r="S62" s="227"/>
      <c r="T62" s="45"/>
      <c r="U62" s="46"/>
      <c r="V62" s="45"/>
      <c r="W62" s="47"/>
      <c r="X62" s="48"/>
    </row>
    <row r="63" spans="1:26" s="39" customFormat="1" x14ac:dyDescent="0.25">
      <c r="A63" s="7"/>
      <c r="B63" s="8"/>
      <c r="C63" s="151" t="s">
        <v>79</v>
      </c>
      <c r="D63" s="113"/>
      <c r="E63" s="113" t="s">
        <v>49</v>
      </c>
      <c r="F63" s="113"/>
      <c r="G63" s="107"/>
      <c r="H63" s="108" t="s">
        <v>169</v>
      </c>
      <c r="I63" s="108" t="s">
        <v>169</v>
      </c>
      <c r="J63" s="108" t="s">
        <v>169</v>
      </c>
      <c r="K63" s="108" t="s">
        <v>169</v>
      </c>
      <c r="L63" s="108" t="s">
        <v>169</v>
      </c>
      <c r="M63" s="108" t="s">
        <v>169</v>
      </c>
      <c r="N63" s="193">
        <v>0</v>
      </c>
      <c r="O63" s="193">
        <v>0</v>
      </c>
      <c r="P63" s="128">
        <v>0</v>
      </c>
      <c r="Q63" s="128">
        <v>0</v>
      </c>
      <c r="R63" s="128">
        <v>0</v>
      </c>
      <c r="S63" s="220">
        <f t="shared" si="4"/>
        <v>0</v>
      </c>
      <c r="T63" s="128">
        <v>0</v>
      </c>
      <c r="U63" s="132">
        <v>0</v>
      </c>
      <c r="V63" s="133">
        <v>0</v>
      </c>
      <c r="W63" s="110" t="s">
        <v>169</v>
      </c>
      <c r="X63" s="152"/>
    </row>
    <row r="64" spans="1:26" s="39" customFormat="1" x14ac:dyDescent="0.25">
      <c r="A64" s="7"/>
      <c r="B64" s="8"/>
      <c r="C64" s="151"/>
      <c r="D64" s="113"/>
      <c r="E64" s="113"/>
      <c r="F64" s="113"/>
      <c r="G64" s="107"/>
      <c r="H64" s="108" t="s">
        <v>169</v>
      </c>
      <c r="I64" s="108" t="s">
        <v>169</v>
      </c>
      <c r="J64" s="108" t="s">
        <v>169</v>
      </c>
      <c r="K64" s="108" t="s">
        <v>169</v>
      </c>
      <c r="L64" s="108" t="s">
        <v>169</v>
      </c>
      <c r="M64" s="108" t="s">
        <v>169</v>
      </c>
      <c r="N64" s="193">
        <v>0</v>
      </c>
      <c r="O64" s="193">
        <v>0</v>
      </c>
      <c r="P64" s="128">
        <v>0</v>
      </c>
      <c r="Q64" s="128">
        <v>0</v>
      </c>
      <c r="R64" s="128">
        <v>0</v>
      </c>
      <c r="S64" s="220">
        <f t="shared" si="4"/>
        <v>0</v>
      </c>
      <c r="T64" s="128">
        <v>0</v>
      </c>
      <c r="U64" s="132">
        <v>0</v>
      </c>
      <c r="V64" s="133">
        <v>0</v>
      </c>
      <c r="W64" s="110" t="s">
        <v>169</v>
      </c>
      <c r="X64" s="152"/>
    </row>
    <row r="65" spans="1:26" s="39" customFormat="1" x14ac:dyDescent="0.25">
      <c r="A65" s="7"/>
      <c r="B65" s="8"/>
      <c r="C65" s="151"/>
      <c r="D65" s="113"/>
      <c r="E65" s="113"/>
      <c r="F65" s="113"/>
      <c r="G65" s="107"/>
      <c r="H65" s="108" t="s">
        <v>169</v>
      </c>
      <c r="I65" s="108" t="s">
        <v>169</v>
      </c>
      <c r="J65" s="108" t="s">
        <v>169</v>
      </c>
      <c r="K65" s="108" t="s">
        <v>169</v>
      </c>
      <c r="L65" s="108" t="s">
        <v>169</v>
      </c>
      <c r="M65" s="108" t="s">
        <v>169</v>
      </c>
      <c r="N65" s="193">
        <v>0</v>
      </c>
      <c r="O65" s="193">
        <v>0</v>
      </c>
      <c r="P65" s="128">
        <v>0</v>
      </c>
      <c r="Q65" s="128">
        <v>0</v>
      </c>
      <c r="R65" s="128">
        <v>0</v>
      </c>
      <c r="S65" s="220">
        <f t="shared" si="4"/>
        <v>0</v>
      </c>
      <c r="T65" s="128">
        <v>0</v>
      </c>
      <c r="U65" s="132">
        <v>0</v>
      </c>
      <c r="V65" s="133">
        <v>0</v>
      </c>
      <c r="W65" s="110" t="s">
        <v>169</v>
      </c>
      <c r="X65" s="152"/>
    </row>
    <row r="66" spans="1:26" s="39" customFormat="1" x14ac:dyDescent="0.25">
      <c r="A66" s="7"/>
      <c r="B66" s="8"/>
      <c r="C66" s="151"/>
      <c r="D66" s="113"/>
      <c r="E66" s="113"/>
      <c r="F66" s="113"/>
      <c r="G66" s="107"/>
      <c r="H66" s="108" t="s">
        <v>169</v>
      </c>
      <c r="I66" s="108" t="s">
        <v>169</v>
      </c>
      <c r="J66" s="108" t="s">
        <v>169</v>
      </c>
      <c r="K66" s="108" t="s">
        <v>169</v>
      </c>
      <c r="L66" s="108" t="s">
        <v>169</v>
      </c>
      <c r="M66" s="108" t="s">
        <v>169</v>
      </c>
      <c r="N66" s="193">
        <v>0</v>
      </c>
      <c r="O66" s="193">
        <v>0</v>
      </c>
      <c r="P66" s="128">
        <v>0</v>
      </c>
      <c r="Q66" s="128">
        <v>0</v>
      </c>
      <c r="R66" s="128">
        <v>0</v>
      </c>
      <c r="S66" s="220">
        <f t="shared" si="4"/>
        <v>0</v>
      </c>
      <c r="T66" s="128">
        <v>0</v>
      </c>
      <c r="U66" s="132">
        <v>0</v>
      </c>
      <c r="V66" s="133">
        <v>0</v>
      </c>
      <c r="W66" s="110"/>
      <c r="X66" s="152"/>
    </row>
    <row r="67" spans="1:26" ht="21.75" thickBot="1" x14ac:dyDescent="0.3">
      <c r="C67" s="143" t="s">
        <v>80</v>
      </c>
      <c r="D67" s="144"/>
      <c r="E67" s="145"/>
      <c r="F67" s="145"/>
      <c r="G67" s="145"/>
      <c r="H67" s="145"/>
      <c r="I67" s="145"/>
      <c r="J67" s="145"/>
      <c r="K67" s="145"/>
      <c r="L67" s="145"/>
      <c r="M67" s="145"/>
      <c r="N67" s="195">
        <f>SUM(N62:N66)</f>
        <v>0</v>
      </c>
      <c r="O67" s="195">
        <f t="shared" ref="O67:T67" si="15">SUM(O62:O66)</f>
        <v>0</v>
      </c>
      <c r="P67" s="146">
        <f t="shared" si="15"/>
        <v>0</v>
      </c>
      <c r="Q67" s="147">
        <f t="shared" si="15"/>
        <v>0</v>
      </c>
      <c r="R67" s="146">
        <f t="shared" si="15"/>
        <v>0</v>
      </c>
      <c r="S67" s="170">
        <f t="shared" si="4"/>
        <v>0</v>
      </c>
      <c r="T67" s="146">
        <f t="shared" si="15"/>
        <v>0</v>
      </c>
      <c r="U67" s="148">
        <f>SUM(U63:U66)</f>
        <v>0</v>
      </c>
      <c r="V67" s="146">
        <f>SUM(V63:V66)</f>
        <v>0</v>
      </c>
      <c r="W67" s="149" t="s">
        <v>169</v>
      </c>
      <c r="X67" s="150"/>
      <c r="Z67" s="25"/>
    </row>
    <row r="68" spans="1:26" x14ac:dyDescent="0.25">
      <c r="C68" s="382" t="s">
        <v>20</v>
      </c>
      <c r="D68" s="383"/>
      <c r="E68" s="383"/>
      <c r="M68" s="19"/>
      <c r="N68" s="203"/>
      <c r="O68" s="203"/>
      <c r="P68" s="37"/>
      <c r="Q68" s="37"/>
      <c r="R68" s="37"/>
      <c r="S68" s="224"/>
      <c r="T68" s="37"/>
      <c r="U68" s="37"/>
      <c r="V68" s="37"/>
      <c r="W68" s="78"/>
      <c r="X68" s="76"/>
    </row>
    <row r="69" spans="1:26" x14ac:dyDescent="0.25">
      <c r="C69" s="13" t="s">
        <v>81</v>
      </c>
      <c r="M69" s="19"/>
      <c r="N69" s="203"/>
      <c r="O69" s="203"/>
      <c r="P69" s="37"/>
      <c r="Q69" s="37"/>
      <c r="R69" s="37"/>
      <c r="S69" s="224"/>
      <c r="T69" s="37"/>
      <c r="U69" s="37"/>
      <c r="V69" s="37"/>
      <c r="W69" s="78"/>
      <c r="X69" s="76"/>
    </row>
    <row r="70" spans="1:26" x14ac:dyDescent="0.25">
      <c r="C70" s="151"/>
      <c r="D70" s="113"/>
      <c r="E70" s="113"/>
      <c r="F70" s="113"/>
      <c r="G70" s="107"/>
      <c r="H70" s="108" t="s">
        <v>169</v>
      </c>
      <c r="I70" s="108" t="s">
        <v>169</v>
      </c>
      <c r="J70" s="108" t="s">
        <v>169</v>
      </c>
      <c r="K70" s="108" t="s">
        <v>169</v>
      </c>
      <c r="L70" s="108" t="s">
        <v>169</v>
      </c>
      <c r="M70" s="108" t="s">
        <v>169</v>
      </c>
      <c r="N70" s="193">
        <v>0</v>
      </c>
      <c r="O70" s="193">
        <v>0</v>
      </c>
      <c r="P70" s="128">
        <v>0</v>
      </c>
      <c r="Q70" s="128">
        <v>0</v>
      </c>
      <c r="R70" s="128">
        <v>0</v>
      </c>
      <c r="S70" s="220">
        <f t="shared" si="4"/>
        <v>0</v>
      </c>
      <c r="T70" s="128">
        <v>0</v>
      </c>
      <c r="U70" s="132">
        <v>0</v>
      </c>
      <c r="V70" s="133">
        <v>0</v>
      </c>
      <c r="W70" s="110" t="s">
        <v>169</v>
      </c>
      <c r="X70" s="152"/>
    </row>
    <row r="71" spans="1:26" x14ac:dyDescent="0.25">
      <c r="C71" s="151"/>
      <c r="D71" s="113"/>
      <c r="E71" s="113"/>
      <c r="F71" s="113"/>
      <c r="G71" s="107"/>
      <c r="H71" s="108" t="s">
        <v>169</v>
      </c>
      <c r="I71" s="108" t="s">
        <v>169</v>
      </c>
      <c r="J71" s="108" t="s">
        <v>169</v>
      </c>
      <c r="K71" s="108" t="s">
        <v>169</v>
      </c>
      <c r="L71" s="108" t="s">
        <v>169</v>
      </c>
      <c r="M71" s="108" t="s">
        <v>169</v>
      </c>
      <c r="N71" s="193">
        <v>0</v>
      </c>
      <c r="O71" s="193">
        <v>0</v>
      </c>
      <c r="P71" s="128">
        <v>0</v>
      </c>
      <c r="Q71" s="128">
        <v>0</v>
      </c>
      <c r="R71" s="128">
        <v>0</v>
      </c>
      <c r="S71" s="220">
        <f t="shared" si="4"/>
        <v>0</v>
      </c>
      <c r="T71" s="128">
        <v>0</v>
      </c>
      <c r="U71" s="132">
        <v>0</v>
      </c>
      <c r="V71" s="133">
        <v>0</v>
      </c>
      <c r="W71" s="110" t="s">
        <v>169</v>
      </c>
      <c r="X71" s="152"/>
    </row>
    <row r="72" spans="1:26" x14ac:dyDescent="0.25">
      <c r="C72" s="151"/>
      <c r="D72" s="113"/>
      <c r="E72" s="113"/>
      <c r="F72" s="113"/>
      <c r="G72" s="107"/>
      <c r="H72" s="108" t="s">
        <v>169</v>
      </c>
      <c r="I72" s="108" t="s">
        <v>169</v>
      </c>
      <c r="J72" s="108" t="s">
        <v>169</v>
      </c>
      <c r="K72" s="108" t="s">
        <v>169</v>
      </c>
      <c r="L72" s="108" t="s">
        <v>169</v>
      </c>
      <c r="M72" s="108" t="s">
        <v>169</v>
      </c>
      <c r="N72" s="193">
        <v>0</v>
      </c>
      <c r="O72" s="193">
        <v>0</v>
      </c>
      <c r="P72" s="128">
        <v>0</v>
      </c>
      <c r="Q72" s="128">
        <v>0</v>
      </c>
      <c r="R72" s="128">
        <v>0</v>
      </c>
      <c r="S72" s="220">
        <f t="shared" si="4"/>
        <v>0</v>
      </c>
      <c r="T72" s="128">
        <v>0</v>
      </c>
      <c r="U72" s="132">
        <v>0</v>
      </c>
      <c r="V72" s="133">
        <v>0</v>
      </c>
      <c r="W72" s="110" t="s">
        <v>169</v>
      </c>
      <c r="X72" s="152"/>
    </row>
    <row r="73" spans="1:26" x14ac:dyDescent="0.25">
      <c r="C73" s="151"/>
      <c r="D73" s="113"/>
      <c r="E73" s="113"/>
      <c r="F73" s="113"/>
      <c r="G73" s="107"/>
      <c r="H73" s="108" t="s">
        <v>169</v>
      </c>
      <c r="I73" s="108" t="s">
        <v>169</v>
      </c>
      <c r="J73" s="108" t="s">
        <v>169</v>
      </c>
      <c r="K73" s="108" t="s">
        <v>169</v>
      </c>
      <c r="L73" s="108" t="s">
        <v>169</v>
      </c>
      <c r="M73" s="108" t="s">
        <v>169</v>
      </c>
      <c r="N73" s="193">
        <v>0</v>
      </c>
      <c r="O73" s="193">
        <v>0</v>
      </c>
      <c r="P73" s="128">
        <v>0</v>
      </c>
      <c r="Q73" s="128">
        <v>0</v>
      </c>
      <c r="R73" s="128">
        <v>0</v>
      </c>
      <c r="S73" s="220">
        <f t="shared" si="4"/>
        <v>0</v>
      </c>
      <c r="T73" s="128">
        <v>0</v>
      </c>
      <c r="U73" s="132">
        <v>0</v>
      </c>
      <c r="V73" s="133">
        <v>0</v>
      </c>
      <c r="W73" s="110"/>
      <c r="X73" s="152"/>
    </row>
    <row r="74" spans="1:26" ht="21.75" thickBot="1" x14ac:dyDescent="0.3">
      <c r="C74" s="143" t="s">
        <v>82</v>
      </c>
      <c r="D74" s="144"/>
      <c r="E74" s="145"/>
      <c r="F74" s="145"/>
      <c r="G74" s="145"/>
      <c r="H74" s="145"/>
      <c r="I74" s="145"/>
      <c r="J74" s="145"/>
      <c r="K74" s="145"/>
      <c r="L74" s="145"/>
      <c r="M74" s="145"/>
      <c r="N74" s="195">
        <f>SUM(N69:N73)</f>
        <v>0</v>
      </c>
      <c r="O74" s="195">
        <f t="shared" ref="O74:T74" si="16">SUM(O69:O73)</f>
        <v>0</v>
      </c>
      <c r="P74" s="146">
        <f t="shared" si="16"/>
        <v>0</v>
      </c>
      <c r="Q74" s="147">
        <f t="shared" si="16"/>
        <v>0</v>
      </c>
      <c r="R74" s="146">
        <f t="shared" si="16"/>
        <v>0</v>
      </c>
      <c r="S74" s="170">
        <f t="shared" si="4"/>
        <v>0</v>
      </c>
      <c r="T74" s="146">
        <f t="shared" si="16"/>
        <v>0</v>
      </c>
      <c r="U74" s="148">
        <f>SUM(U70:U73)</f>
        <v>0</v>
      </c>
      <c r="V74" s="146">
        <f>SUM(V70:V73)</f>
        <v>0</v>
      </c>
      <c r="W74" s="149" t="s">
        <v>169</v>
      </c>
      <c r="X74" s="150"/>
      <c r="Z74" s="25"/>
    </row>
    <row r="75" spans="1:26" s="156" customFormat="1" ht="21.75" thickBot="1" x14ac:dyDescent="0.3">
      <c r="B75" s="160" t="s">
        <v>83</v>
      </c>
      <c r="C75" s="167" t="s">
        <v>22</v>
      </c>
      <c r="D75" s="168"/>
      <c r="E75" s="168"/>
      <c r="F75" s="168"/>
      <c r="G75" s="169"/>
      <c r="H75" s="169"/>
      <c r="I75" s="169"/>
      <c r="J75" s="169"/>
      <c r="K75" s="169"/>
      <c r="L75" s="169"/>
      <c r="M75" s="169"/>
      <c r="N75" s="198">
        <f t="shared" ref="N75:V75" si="17">N54-N67-N74</f>
        <v>0</v>
      </c>
      <c r="O75" s="198">
        <f>O54-O67-O74</f>
        <v>0</v>
      </c>
      <c r="P75" s="170">
        <f t="shared" si="17"/>
        <v>0</v>
      </c>
      <c r="Q75" s="171">
        <f t="shared" si="17"/>
        <v>0</v>
      </c>
      <c r="R75" s="170">
        <f t="shared" si="17"/>
        <v>0</v>
      </c>
      <c r="S75" s="170">
        <f t="shared" ref="S75" si="18">SUM(N75:R75)</f>
        <v>0</v>
      </c>
      <c r="T75" s="170">
        <f t="shared" si="17"/>
        <v>0</v>
      </c>
      <c r="U75" s="170">
        <f t="shared" si="17"/>
        <v>0</v>
      </c>
      <c r="V75" s="170">
        <f t="shared" si="17"/>
        <v>0</v>
      </c>
      <c r="W75" s="9"/>
      <c r="X75" s="35"/>
    </row>
    <row r="76" spans="1:26" x14ac:dyDescent="0.25">
      <c r="C76" s="154"/>
      <c r="N76" s="184"/>
      <c r="W76" s="9"/>
      <c r="X76" s="35"/>
    </row>
    <row r="77" spans="1:26" ht="29.25" thickBot="1" x14ac:dyDescent="0.3">
      <c r="C77" s="102" t="s">
        <v>177</v>
      </c>
      <c r="D77" s="103"/>
      <c r="E77" s="103"/>
      <c r="F77" s="103"/>
      <c r="G77" s="104"/>
      <c r="H77" s="104"/>
      <c r="I77" s="104"/>
      <c r="J77" s="104"/>
      <c r="K77" s="104"/>
      <c r="L77" s="104"/>
      <c r="M77" s="104"/>
      <c r="N77" s="185"/>
      <c r="O77" s="186"/>
      <c r="P77" s="104"/>
      <c r="Q77" s="104"/>
      <c r="R77" s="104"/>
      <c r="S77" s="217"/>
      <c r="T77" s="104"/>
      <c r="U77" s="104"/>
      <c r="V77" s="104"/>
      <c r="W77" s="104"/>
      <c r="X77" s="104"/>
    </row>
    <row r="78" spans="1:26" ht="42.75" thickBot="1" x14ac:dyDescent="0.3">
      <c r="B78" s="12" t="s">
        <v>84</v>
      </c>
      <c r="C78" s="14" t="s">
        <v>180</v>
      </c>
      <c r="D78" s="86" t="s">
        <v>38</v>
      </c>
      <c r="E78" s="86" t="s">
        <v>39</v>
      </c>
      <c r="F78" s="86" t="s">
        <v>40</v>
      </c>
      <c r="G78" s="82" t="s">
        <v>41</v>
      </c>
      <c r="H78" s="15" t="s">
        <v>42</v>
      </c>
      <c r="I78" s="82" t="s">
        <v>43</v>
      </c>
      <c r="J78" s="82" t="s">
        <v>44</v>
      </c>
      <c r="K78" s="15" t="s">
        <v>45</v>
      </c>
      <c r="L78" s="82" t="s">
        <v>46</v>
      </c>
      <c r="M78" s="82" t="s">
        <v>161</v>
      </c>
      <c r="N78" s="188" t="s">
        <v>2</v>
      </c>
      <c r="O78" s="188" t="s">
        <v>31</v>
      </c>
      <c r="P78" s="82" t="s">
        <v>4</v>
      </c>
      <c r="Q78" s="82" t="s">
        <v>5</v>
      </c>
      <c r="R78" s="82" t="s">
        <v>6</v>
      </c>
      <c r="S78" s="216" t="s">
        <v>7</v>
      </c>
      <c r="T78" s="82" t="s">
        <v>8</v>
      </c>
      <c r="U78" s="82" t="s">
        <v>32</v>
      </c>
      <c r="V78" s="82" t="s">
        <v>33</v>
      </c>
      <c r="W78" s="82" t="s">
        <v>34</v>
      </c>
      <c r="X78" s="82" t="s">
        <v>35</v>
      </c>
    </row>
    <row r="79" spans="1:26" x14ac:dyDescent="0.25">
      <c r="B79" s="12"/>
      <c r="C79" s="14" t="s">
        <v>179</v>
      </c>
      <c r="D79" s="86"/>
      <c r="E79" s="86"/>
      <c r="F79" s="86"/>
      <c r="G79" s="82"/>
      <c r="H79" s="15"/>
      <c r="I79" s="82"/>
      <c r="J79" s="82"/>
      <c r="K79" s="15"/>
      <c r="L79" s="82"/>
      <c r="M79" s="82"/>
      <c r="N79" s="188"/>
      <c r="O79" s="188"/>
      <c r="P79" s="82"/>
      <c r="Q79" s="82"/>
      <c r="R79" s="82"/>
      <c r="S79" s="82"/>
      <c r="T79" s="82"/>
      <c r="U79" s="82"/>
      <c r="V79" s="82"/>
      <c r="W79" s="82"/>
      <c r="X79" s="82"/>
    </row>
    <row r="80" spans="1:26" x14ac:dyDescent="0.25">
      <c r="B80" s="72"/>
      <c r="C80" s="151"/>
      <c r="D80" s="113"/>
      <c r="E80" s="108" t="s">
        <v>169</v>
      </c>
      <c r="F80" s="108" t="s">
        <v>169</v>
      </c>
      <c r="G80" s="108" t="s">
        <v>169</v>
      </c>
      <c r="H80" s="108" t="s">
        <v>169</v>
      </c>
      <c r="I80" s="108" t="s">
        <v>169</v>
      </c>
      <c r="J80" s="108" t="s">
        <v>169</v>
      </c>
      <c r="K80" s="108" t="s">
        <v>169</v>
      </c>
      <c r="L80" s="108" t="s">
        <v>169</v>
      </c>
      <c r="M80" s="108" t="s">
        <v>169</v>
      </c>
      <c r="N80" s="193">
        <v>0</v>
      </c>
      <c r="O80" s="193">
        <v>0</v>
      </c>
      <c r="P80" s="128">
        <v>0</v>
      </c>
      <c r="Q80" s="128">
        <v>0</v>
      </c>
      <c r="R80" s="128">
        <v>0</v>
      </c>
      <c r="S80" s="215">
        <f t="shared" ref="S80:S99" si="19">SUM(N80:R80)</f>
        <v>0</v>
      </c>
      <c r="T80" s="193" t="s">
        <v>169</v>
      </c>
      <c r="U80" s="132">
        <v>0</v>
      </c>
      <c r="V80" s="133">
        <v>0</v>
      </c>
      <c r="W80" s="133">
        <v>0</v>
      </c>
      <c r="X80" s="152"/>
    </row>
    <row r="81" spans="1:26" x14ac:dyDescent="0.25">
      <c r="B81" s="73"/>
      <c r="C81" s="151"/>
      <c r="D81" s="113"/>
      <c r="E81" s="108" t="s">
        <v>169</v>
      </c>
      <c r="F81" s="108" t="s">
        <v>169</v>
      </c>
      <c r="G81" s="108" t="s">
        <v>169</v>
      </c>
      <c r="H81" s="108" t="s">
        <v>169</v>
      </c>
      <c r="I81" s="108" t="s">
        <v>169</v>
      </c>
      <c r="J81" s="108" t="s">
        <v>169</v>
      </c>
      <c r="K81" s="108" t="s">
        <v>169</v>
      </c>
      <c r="L81" s="108" t="s">
        <v>169</v>
      </c>
      <c r="M81" s="108" t="s">
        <v>169</v>
      </c>
      <c r="N81" s="193">
        <v>0</v>
      </c>
      <c r="O81" s="193">
        <v>0</v>
      </c>
      <c r="P81" s="128">
        <v>0</v>
      </c>
      <c r="Q81" s="128">
        <v>0</v>
      </c>
      <c r="R81" s="128">
        <v>0</v>
      </c>
      <c r="S81" s="215">
        <f t="shared" si="19"/>
        <v>0</v>
      </c>
      <c r="T81" s="193" t="s">
        <v>169</v>
      </c>
      <c r="U81" s="132">
        <v>0</v>
      </c>
      <c r="V81" s="133">
        <v>0</v>
      </c>
      <c r="W81" s="133">
        <v>0</v>
      </c>
      <c r="X81" s="152"/>
    </row>
    <row r="82" spans="1:26" x14ac:dyDescent="0.25">
      <c r="B82" s="73"/>
      <c r="C82" s="151"/>
      <c r="D82" s="113"/>
      <c r="E82" s="108" t="s">
        <v>169</v>
      </c>
      <c r="F82" s="108" t="s">
        <v>169</v>
      </c>
      <c r="G82" s="108" t="s">
        <v>169</v>
      </c>
      <c r="H82" s="108" t="s">
        <v>169</v>
      </c>
      <c r="I82" s="108" t="s">
        <v>169</v>
      </c>
      <c r="J82" s="108" t="s">
        <v>169</v>
      </c>
      <c r="K82" s="108" t="s">
        <v>169</v>
      </c>
      <c r="L82" s="108" t="s">
        <v>169</v>
      </c>
      <c r="M82" s="108" t="s">
        <v>169</v>
      </c>
      <c r="N82" s="193">
        <v>0</v>
      </c>
      <c r="O82" s="193">
        <v>0</v>
      </c>
      <c r="P82" s="128">
        <v>0</v>
      </c>
      <c r="Q82" s="128">
        <v>0</v>
      </c>
      <c r="R82" s="128">
        <v>0</v>
      </c>
      <c r="S82" s="215">
        <f t="shared" si="19"/>
        <v>0</v>
      </c>
      <c r="T82" s="193" t="s">
        <v>169</v>
      </c>
      <c r="U82" s="132">
        <v>0</v>
      </c>
      <c r="V82" s="133">
        <v>0</v>
      </c>
      <c r="W82" s="133">
        <v>0</v>
      </c>
      <c r="X82" s="152"/>
    </row>
    <row r="83" spans="1:26" ht="21.75" thickBot="1" x14ac:dyDescent="0.3">
      <c r="C83" s="143" t="s">
        <v>181</v>
      </c>
      <c r="D83" s="144"/>
      <c r="E83" s="145"/>
      <c r="F83" s="145"/>
      <c r="G83" s="145"/>
      <c r="H83" s="145"/>
      <c r="I83" s="145"/>
      <c r="J83" s="145"/>
      <c r="K83" s="145"/>
      <c r="L83" s="145"/>
      <c r="M83" s="145"/>
      <c r="N83" s="195">
        <f>SUM(N80:N82)</f>
        <v>0</v>
      </c>
      <c r="O83" s="195">
        <f t="shared" ref="O83:W83" si="20">SUM(O80:O82)</f>
        <v>0</v>
      </c>
      <c r="P83" s="195">
        <f t="shared" si="20"/>
        <v>0</v>
      </c>
      <c r="Q83" s="195">
        <f t="shared" si="20"/>
        <v>0</v>
      </c>
      <c r="R83" s="195">
        <f t="shared" si="20"/>
        <v>0</v>
      </c>
      <c r="S83" s="198">
        <f t="shared" si="19"/>
        <v>0</v>
      </c>
      <c r="T83" s="195">
        <f t="shared" si="20"/>
        <v>0</v>
      </c>
      <c r="U83" s="205">
        <f t="shared" si="20"/>
        <v>0</v>
      </c>
      <c r="V83" s="195">
        <f t="shared" si="20"/>
        <v>0</v>
      </c>
      <c r="W83" s="195">
        <f t="shared" si="20"/>
        <v>0</v>
      </c>
      <c r="X83" s="150"/>
      <c r="Z83" s="25"/>
    </row>
    <row r="84" spans="1:26" x14ac:dyDescent="0.25">
      <c r="A84" s="63"/>
      <c r="C84" s="71" t="s">
        <v>85</v>
      </c>
      <c r="D84" s="88"/>
      <c r="E84" s="88"/>
      <c r="F84" s="88"/>
      <c r="G84" s="18"/>
      <c r="H84" s="10"/>
      <c r="I84" s="19"/>
      <c r="J84" s="19"/>
      <c r="K84" s="19"/>
      <c r="L84" s="19"/>
      <c r="M84" s="19"/>
      <c r="N84" s="194"/>
      <c r="O84" s="194"/>
      <c r="P84" s="130"/>
      <c r="Q84" s="130"/>
      <c r="R84" s="130"/>
      <c r="S84" s="215">
        <f t="shared" si="19"/>
        <v>0</v>
      </c>
      <c r="T84" s="129"/>
      <c r="U84" s="130"/>
      <c r="V84" s="137"/>
      <c r="W84" s="141"/>
      <c r="X84" s="77"/>
    </row>
    <row r="85" spans="1:26" x14ac:dyDescent="0.25">
      <c r="B85" s="72"/>
      <c r="C85" s="151"/>
      <c r="D85" s="113"/>
      <c r="E85" s="108" t="s">
        <v>169</v>
      </c>
      <c r="F85" s="108" t="s">
        <v>169</v>
      </c>
      <c r="G85" s="108" t="s">
        <v>169</v>
      </c>
      <c r="H85" s="108" t="s">
        <v>169</v>
      </c>
      <c r="I85" s="108" t="s">
        <v>169</v>
      </c>
      <c r="J85" s="108" t="s">
        <v>169</v>
      </c>
      <c r="K85" s="108" t="s">
        <v>169</v>
      </c>
      <c r="L85" s="108" t="s">
        <v>169</v>
      </c>
      <c r="M85" s="108" t="s">
        <v>169</v>
      </c>
      <c r="N85" s="193">
        <v>0</v>
      </c>
      <c r="O85" s="193">
        <v>0</v>
      </c>
      <c r="P85" s="128">
        <v>0</v>
      </c>
      <c r="Q85" s="128">
        <v>0</v>
      </c>
      <c r="R85" s="128">
        <v>0</v>
      </c>
      <c r="S85" s="215">
        <f t="shared" si="19"/>
        <v>0</v>
      </c>
      <c r="T85" s="193" t="s">
        <v>169</v>
      </c>
      <c r="U85" s="132">
        <v>0</v>
      </c>
      <c r="V85" s="133">
        <v>0</v>
      </c>
      <c r="W85" s="133">
        <v>0</v>
      </c>
      <c r="X85" s="152"/>
    </row>
    <row r="86" spans="1:26" x14ac:dyDescent="0.25">
      <c r="B86" s="73"/>
      <c r="C86" s="151"/>
      <c r="D86" s="113"/>
      <c r="E86" s="108" t="s">
        <v>169</v>
      </c>
      <c r="F86" s="108" t="s">
        <v>169</v>
      </c>
      <c r="G86" s="108" t="s">
        <v>169</v>
      </c>
      <c r="H86" s="108" t="s">
        <v>169</v>
      </c>
      <c r="I86" s="108" t="s">
        <v>169</v>
      </c>
      <c r="J86" s="108" t="s">
        <v>169</v>
      </c>
      <c r="K86" s="108" t="s">
        <v>169</v>
      </c>
      <c r="L86" s="108" t="s">
        <v>169</v>
      </c>
      <c r="M86" s="108" t="s">
        <v>169</v>
      </c>
      <c r="N86" s="193">
        <v>0</v>
      </c>
      <c r="O86" s="193">
        <v>0</v>
      </c>
      <c r="P86" s="128">
        <v>0</v>
      </c>
      <c r="Q86" s="128">
        <v>0</v>
      </c>
      <c r="R86" s="128">
        <v>0</v>
      </c>
      <c r="S86" s="215">
        <f t="shared" si="19"/>
        <v>0</v>
      </c>
      <c r="T86" s="193" t="s">
        <v>169</v>
      </c>
      <c r="U86" s="132">
        <v>0</v>
      </c>
      <c r="V86" s="133">
        <v>0</v>
      </c>
      <c r="W86" s="133">
        <v>0</v>
      </c>
      <c r="X86" s="152"/>
    </row>
    <row r="87" spans="1:26" x14ac:dyDescent="0.25">
      <c r="B87" s="73"/>
      <c r="C87" s="151"/>
      <c r="D87" s="113"/>
      <c r="E87" s="108" t="s">
        <v>169</v>
      </c>
      <c r="F87" s="108" t="s">
        <v>169</v>
      </c>
      <c r="G87" s="108" t="s">
        <v>169</v>
      </c>
      <c r="H87" s="108" t="s">
        <v>169</v>
      </c>
      <c r="I87" s="108" t="s">
        <v>169</v>
      </c>
      <c r="J87" s="108" t="s">
        <v>169</v>
      </c>
      <c r="K87" s="108" t="s">
        <v>169</v>
      </c>
      <c r="L87" s="108" t="s">
        <v>169</v>
      </c>
      <c r="M87" s="108" t="s">
        <v>169</v>
      </c>
      <c r="N87" s="193">
        <v>0</v>
      </c>
      <c r="O87" s="193">
        <v>0</v>
      </c>
      <c r="P87" s="128">
        <v>0</v>
      </c>
      <c r="Q87" s="128">
        <v>0</v>
      </c>
      <c r="R87" s="128">
        <v>0</v>
      </c>
      <c r="S87" s="215">
        <f t="shared" si="19"/>
        <v>0</v>
      </c>
      <c r="T87" s="193" t="s">
        <v>169</v>
      </c>
      <c r="U87" s="132">
        <v>0</v>
      </c>
      <c r="V87" s="133">
        <v>0</v>
      </c>
      <c r="W87" s="133">
        <v>0</v>
      </c>
      <c r="X87" s="152"/>
    </row>
    <row r="88" spans="1:26" ht="21.75" thickBot="1" x14ac:dyDescent="0.3">
      <c r="C88" s="143" t="s">
        <v>201</v>
      </c>
      <c r="D88" s="144"/>
      <c r="E88" s="145"/>
      <c r="F88" s="145"/>
      <c r="G88" s="145"/>
      <c r="H88" s="145"/>
      <c r="I88" s="145"/>
      <c r="J88" s="145"/>
      <c r="K88" s="145"/>
      <c r="L88" s="145"/>
      <c r="M88" s="145"/>
      <c r="N88" s="195">
        <f>SUM(N85:N87)</f>
        <v>0</v>
      </c>
      <c r="O88" s="195">
        <f t="shared" ref="O88:R88" si="21">SUM(O85:O87)</f>
        <v>0</v>
      </c>
      <c r="P88" s="195">
        <f t="shared" si="21"/>
        <v>0</v>
      </c>
      <c r="Q88" s="195">
        <f t="shared" si="21"/>
        <v>0</v>
      </c>
      <c r="R88" s="195">
        <f t="shared" si="21"/>
        <v>0</v>
      </c>
      <c r="S88" s="198">
        <f t="shared" si="19"/>
        <v>0</v>
      </c>
      <c r="T88" s="195">
        <f t="shared" ref="T88:W88" si="22">SUM(T85:T87)</f>
        <v>0</v>
      </c>
      <c r="U88" s="205">
        <f t="shared" si="22"/>
        <v>0</v>
      </c>
      <c r="V88" s="195">
        <f t="shared" si="22"/>
        <v>0</v>
      </c>
      <c r="W88" s="195">
        <f t="shared" si="22"/>
        <v>0</v>
      </c>
      <c r="X88" s="150"/>
      <c r="Z88" s="25"/>
    </row>
    <row r="89" spans="1:26" s="156" customFormat="1" ht="21.75" thickBot="1" x14ac:dyDescent="0.3">
      <c r="B89" s="160"/>
      <c r="C89" s="167" t="s">
        <v>86</v>
      </c>
      <c r="D89" s="168"/>
      <c r="E89" s="168"/>
      <c r="F89" s="168"/>
      <c r="G89" s="169"/>
      <c r="H89" s="169"/>
      <c r="I89" s="169"/>
      <c r="J89" s="169"/>
      <c r="K89" s="169"/>
      <c r="L89" s="169"/>
      <c r="M89" s="169"/>
      <c r="N89" s="198">
        <f>N88+N83</f>
        <v>0</v>
      </c>
      <c r="O89" s="198">
        <f t="shared" ref="O89:W89" si="23">O88+O83</f>
        <v>0</v>
      </c>
      <c r="P89" s="198">
        <f t="shared" si="23"/>
        <v>0</v>
      </c>
      <c r="Q89" s="198">
        <f t="shared" si="23"/>
        <v>0</v>
      </c>
      <c r="R89" s="198">
        <f t="shared" si="23"/>
        <v>0</v>
      </c>
      <c r="S89" s="198">
        <f t="shared" si="19"/>
        <v>0</v>
      </c>
      <c r="T89" s="198" t="s">
        <v>169</v>
      </c>
      <c r="U89" s="206">
        <f t="shared" si="23"/>
        <v>0</v>
      </c>
      <c r="V89" s="198">
        <f t="shared" si="23"/>
        <v>0</v>
      </c>
      <c r="W89" s="198">
        <f t="shared" si="23"/>
        <v>0</v>
      </c>
      <c r="X89" s="35"/>
    </row>
    <row r="90" spans="1:26" ht="21.75" thickBot="1" x14ac:dyDescent="0.3">
      <c r="B90" s="12" t="s">
        <v>88</v>
      </c>
      <c r="C90" s="27" t="s">
        <v>77</v>
      </c>
      <c r="D90" s="28"/>
      <c r="E90" s="28"/>
      <c r="F90" s="28"/>
      <c r="G90" s="28"/>
      <c r="H90" s="41"/>
      <c r="I90" s="41"/>
      <c r="J90" s="16"/>
      <c r="K90" s="16"/>
      <c r="L90" s="16"/>
      <c r="M90" s="16"/>
      <c r="N90" s="200"/>
      <c r="O90" s="200"/>
      <c r="P90" s="42"/>
      <c r="Q90" s="42"/>
      <c r="R90" s="42"/>
      <c r="S90" s="42"/>
      <c r="T90" s="74"/>
      <c r="U90" s="42"/>
      <c r="V90" s="42"/>
      <c r="W90" s="79"/>
      <c r="X90" s="33" t="s">
        <v>65</v>
      </c>
    </row>
    <row r="91" spans="1:26" x14ac:dyDescent="0.25">
      <c r="C91" s="13" t="s">
        <v>89</v>
      </c>
      <c r="D91" s="6"/>
      <c r="E91" s="6"/>
      <c r="F91" s="6"/>
      <c r="M91" s="36"/>
      <c r="N91" s="201"/>
      <c r="O91" s="201"/>
      <c r="P91" s="45"/>
      <c r="Q91" s="45"/>
      <c r="R91" s="45"/>
      <c r="S91" s="229"/>
      <c r="T91" s="75"/>
      <c r="U91" s="45"/>
      <c r="V91" s="45"/>
      <c r="W91" s="80"/>
      <c r="X91" s="77"/>
    </row>
    <row r="92" spans="1:26" x14ac:dyDescent="0.25">
      <c r="B92" s="73"/>
      <c r="C92" s="151"/>
      <c r="D92" s="113"/>
      <c r="E92" s="108" t="s">
        <v>169</v>
      </c>
      <c r="F92" s="108" t="s">
        <v>169</v>
      </c>
      <c r="G92" s="108" t="s">
        <v>169</v>
      </c>
      <c r="H92" s="108" t="s">
        <v>169</v>
      </c>
      <c r="I92" s="108" t="s">
        <v>169</v>
      </c>
      <c r="J92" s="108" t="s">
        <v>169</v>
      </c>
      <c r="K92" s="108" t="s">
        <v>169</v>
      </c>
      <c r="L92" s="108" t="s">
        <v>169</v>
      </c>
      <c r="M92" s="108" t="s">
        <v>169</v>
      </c>
      <c r="N92" s="193">
        <v>0</v>
      </c>
      <c r="O92" s="193">
        <v>0</v>
      </c>
      <c r="P92" s="128">
        <v>0</v>
      </c>
      <c r="Q92" s="128">
        <v>0</v>
      </c>
      <c r="R92" s="128">
        <v>0</v>
      </c>
      <c r="S92" s="215">
        <f t="shared" si="19"/>
        <v>0</v>
      </c>
      <c r="T92" s="193" t="s">
        <v>169</v>
      </c>
      <c r="U92" s="132">
        <v>0</v>
      </c>
      <c r="V92" s="133">
        <v>0</v>
      </c>
      <c r="W92" s="133">
        <v>0</v>
      </c>
      <c r="X92" s="152"/>
    </row>
    <row r="93" spans="1:26" x14ac:dyDescent="0.25">
      <c r="B93" s="73"/>
      <c r="C93" s="151"/>
      <c r="D93" s="113"/>
      <c r="E93" s="108" t="s">
        <v>169</v>
      </c>
      <c r="F93" s="108" t="s">
        <v>169</v>
      </c>
      <c r="G93" s="108" t="s">
        <v>169</v>
      </c>
      <c r="H93" s="108" t="s">
        <v>169</v>
      </c>
      <c r="I93" s="108" t="s">
        <v>169</v>
      </c>
      <c r="J93" s="108" t="s">
        <v>169</v>
      </c>
      <c r="K93" s="108" t="s">
        <v>169</v>
      </c>
      <c r="L93" s="108" t="s">
        <v>169</v>
      </c>
      <c r="M93" s="108" t="s">
        <v>169</v>
      </c>
      <c r="N93" s="193">
        <v>0</v>
      </c>
      <c r="O93" s="193">
        <v>0</v>
      </c>
      <c r="P93" s="128">
        <v>0</v>
      </c>
      <c r="Q93" s="128">
        <v>0</v>
      </c>
      <c r="R93" s="128">
        <v>0</v>
      </c>
      <c r="S93" s="215">
        <f t="shared" si="19"/>
        <v>0</v>
      </c>
      <c r="T93" s="193" t="s">
        <v>169</v>
      </c>
      <c r="U93" s="132">
        <v>0</v>
      </c>
      <c r="V93" s="133">
        <v>0</v>
      </c>
      <c r="W93" s="133">
        <v>0</v>
      </c>
      <c r="X93" s="152"/>
    </row>
    <row r="94" spans="1:26" x14ac:dyDescent="0.25">
      <c r="B94" s="73"/>
      <c r="C94" s="151"/>
      <c r="D94" s="113"/>
      <c r="E94" s="108" t="s">
        <v>169</v>
      </c>
      <c r="F94" s="108" t="s">
        <v>169</v>
      </c>
      <c r="G94" s="108" t="s">
        <v>169</v>
      </c>
      <c r="H94" s="108" t="s">
        <v>169</v>
      </c>
      <c r="I94" s="108" t="s">
        <v>169</v>
      </c>
      <c r="J94" s="108" t="s">
        <v>169</v>
      </c>
      <c r="K94" s="108" t="s">
        <v>169</v>
      </c>
      <c r="L94" s="108" t="s">
        <v>169</v>
      </c>
      <c r="M94" s="108" t="s">
        <v>169</v>
      </c>
      <c r="N94" s="193">
        <v>0</v>
      </c>
      <c r="O94" s="193">
        <v>0</v>
      </c>
      <c r="P94" s="128">
        <v>0</v>
      </c>
      <c r="Q94" s="128">
        <v>0</v>
      </c>
      <c r="R94" s="128">
        <v>0</v>
      </c>
      <c r="S94" s="215">
        <f t="shared" si="19"/>
        <v>0</v>
      </c>
      <c r="T94" s="193" t="s">
        <v>169</v>
      </c>
      <c r="U94" s="132">
        <v>0</v>
      </c>
      <c r="V94" s="133">
        <v>0</v>
      </c>
      <c r="W94" s="133">
        <v>0</v>
      </c>
      <c r="X94" s="152"/>
    </row>
    <row r="95" spans="1:26" x14ac:dyDescent="0.25">
      <c r="B95" s="73"/>
      <c r="C95" s="151"/>
      <c r="D95" s="113"/>
      <c r="E95" s="108" t="s">
        <v>169</v>
      </c>
      <c r="F95" s="108" t="s">
        <v>169</v>
      </c>
      <c r="G95" s="108" t="s">
        <v>169</v>
      </c>
      <c r="H95" s="108" t="s">
        <v>169</v>
      </c>
      <c r="I95" s="108" t="s">
        <v>169</v>
      </c>
      <c r="J95" s="108" t="s">
        <v>169</v>
      </c>
      <c r="K95" s="108" t="s">
        <v>169</v>
      </c>
      <c r="L95" s="108" t="s">
        <v>169</v>
      </c>
      <c r="M95" s="108" t="s">
        <v>169</v>
      </c>
      <c r="N95" s="193">
        <v>0</v>
      </c>
      <c r="O95" s="193">
        <v>0</v>
      </c>
      <c r="P95" s="128">
        <v>0</v>
      </c>
      <c r="Q95" s="128">
        <v>0</v>
      </c>
      <c r="R95" s="128">
        <v>0</v>
      </c>
      <c r="S95" s="215">
        <f t="shared" si="19"/>
        <v>0</v>
      </c>
      <c r="T95" s="193" t="s">
        <v>169</v>
      </c>
      <c r="U95" s="132">
        <v>0</v>
      </c>
      <c r="V95" s="133">
        <v>0</v>
      </c>
      <c r="W95" s="133">
        <v>0</v>
      </c>
      <c r="X95" s="152"/>
    </row>
    <row r="96" spans="1:26" ht="21.75" thickBot="1" x14ac:dyDescent="0.3">
      <c r="C96" s="143" t="s">
        <v>90</v>
      </c>
      <c r="D96" s="144"/>
      <c r="E96" s="145"/>
      <c r="F96" s="145"/>
      <c r="G96" s="145"/>
      <c r="H96" s="145"/>
      <c r="I96" s="145"/>
      <c r="J96" s="145"/>
      <c r="K96" s="145"/>
      <c r="L96" s="145"/>
      <c r="M96" s="145"/>
      <c r="N96" s="195">
        <f>SUM(N92:N95)</f>
        <v>0</v>
      </c>
      <c r="O96" s="195">
        <f t="shared" ref="O96:V96" si="24">SUM(O92:O95)</f>
        <v>0</v>
      </c>
      <c r="P96" s="195">
        <f t="shared" si="24"/>
        <v>0</v>
      </c>
      <c r="Q96" s="195">
        <f t="shared" si="24"/>
        <v>0</v>
      </c>
      <c r="R96" s="195">
        <f t="shared" si="24"/>
        <v>0</v>
      </c>
      <c r="S96" s="198">
        <f t="shared" si="19"/>
        <v>0</v>
      </c>
      <c r="T96" s="195">
        <f t="shared" ref="T96:W96" si="25">SUM(T92:T95)</f>
        <v>0</v>
      </c>
      <c r="U96" s="205">
        <f t="shared" si="24"/>
        <v>0</v>
      </c>
      <c r="V96" s="195">
        <f t="shared" si="24"/>
        <v>0</v>
      </c>
      <c r="W96" s="195">
        <f t="shared" si="25"/>
        <v>0</v>
      </c>
      <c r="X96" s="150"/>
      <c r="Z96" s="25"/>
    </row>
    <row r="97" spans="2:24" s="156" customFormat="1" ht="21.75" thickBot="1" x14ac:dyDescent="0.3">
      <c r="B97" s="160" t="s">
        <v>91</v>
      </c>
      <c r="C97" s="167" t="s">
        <v>92</v>
      </c>
      <c r="D97" s="168"/>
      <c r="E97" s="168"/>
      <c r="F97" s="168"/>
      <c r="G97" s="169"/>
      <c r="H97" s="169"/>
      <c r="I97" s="169"/>
      <c r="J97" s="169"/>
      <c r="K97" s="169"/>
      <c r="L97" s="169"/>
      <c r="M97" s="169"/>
      <c r="N97" s="198">
        <f>N89-N96</f>
        <v>0</v>
      </c>
      <c r="O97" s="198">
        <f>O89-O96</f>
        <v>0</v>
      </c>
      <c r="P97" s="198">
        <f>P89-P96</f>
        <v>0</v>
      </c>
      <c r="Q97" s="198">
        <f>Q89-Q96</f>
        <v>0</v>
      </c>
      <c r="R97" s="198">
        <f>R89-R96</f>
        <v>0</v>
      </c>
      <c r="S97" s="198">
        <f t="shared" si="19"/>
        <v>0</v>
      </c>
      <c r="T97" s="198" t="s">
        <v>169</v>
      </c>
      <c r="U97" s="206">
        <f>U89-U96</f>
        <v>0</v>
      </c>
      <c r="V97" s="198">
        <f>V89-V96</f>
        <v>0</v>
      </c>
      <c r="W97" s="198">
        <f>W89-W96</f>
        <v>0</v>
      </c>
      <c r="X97" s="35"/>
    </row>
    <row r="98" spans="2:24" x14ac:dyDescent="0.25">
      <c r="B98" s="12"/>
      <c r="C98" s="14" t="s">
        <v>87</v>
      </c>
      <c r="D98" s="86"/>
      <c r="E98" s="86"/>
      <c r="F98" s="86"/>
      <c r="G98" s="82"/>
      <c r="H98" s="15"/>
      <c r="I98" s="82"/>
      <c r="J98" s="82"/>
      <c r="K98" s="15"/>
      <c r="L98" s="82"/>
      <c r="M98" s="82"/>
      <c r="N98" s="188"/>
      <c r="O98" s="188"/>
      <c r="P98" s="82"/>
      <c r="Q98" s="82"/>
      <c r="R98" s="82"/>
      <c r="S98" s="82"/>
      <c r="T98" s="82"/>
      <c r="U98" s="82"/>
      <c r="V98" s="82"/>
      <c r="W98" s="82"/>
      <c r="X98" s="82"/>
    </row>
    <row r="99" spans="2:24" x14ac:dyDescent="0.25">
      <c r="B99" s="72"/>
      <c r="C99" s="207"/>
      <c r="D99" s="208"/>
      <c r="E99" s="209" t="s">
        <v>169</v>
      </c>
      <c r="F99" s="209" t="s">
        <v>169</v>
      </c>
      <c r="G99" s="209" t="s">
        <v>169</v>
      </c>
      <c r="H99" s="209" t="s">
        <v>169</v>
      </c>
      <c r="I99" s="209" t="s">
        <v>169</v>
      </c>
      <c r="J99" s="209" t="s">
        <v>169</v>
      </c>
      <c r="K99" s="209" t="s">
        <v>169</v>
      </c>
      <c r="L99" s="209" t="s">
        <v>169</v>
      </c>
      <c r="M99" s="209" t="s">
        <v>169</v>
      </c>
      <c r="N99" s="210">
        <v>0</v>
      </c>
      <c r="O99" s="210">
        <v>0</v>
      </c>
      <c r="P99" s="211">
        <v>0</v>
      </c>
      <c r="Q99" s="211">
        <v>0</v>
      </c>
      <c r="R99" s="211">
        <v>0</v>
      </c>
      <c r="S99" s="228">
        <f t="shared" si="19"/>
        <v>0</v>
      </c>
      <c r="T99" s="210">
        <v>0</v>
      </c>
      <c r="U99" s="212">
        <v>0</v>
      </c>
      <c r="V99" s="213">
        <v>0</v>
      </c>
      <c r="W99" s="213">
        <v>0</v>
      </c>
      <c r="X99" s="214"/>
    </row>
    <row r="100" spans="2:24" x14ac:dyDescent="0.25">
      <c r="C100" s="8" t="s">
        <v>182</v>
      </c>
      <c r="D100" s="8"/>
      <c r="E100" s="8"/>
      <c r="F100" s="8"/>
    </row>
    <row r="103" spans="2:24" ht="21.75" thickBot="1" x14ac:dyDescent="0.3">
      <c r="B103" s="89" t="s">
        <v>93</v>
      </c>
      <c r="C103" s="232" t="s">
        <v>183</v>
      </c>
      <c r="D103" s="233" t="str">
        <f t="shared" ref="D103:J103" si="26">N9</f>
        <v>2022-23</v>
      </c>
      <c r="E103" s="233" t="str">
        <f t="shared" si="26"/>
        <v>2023-24</v>
      </c>
      <c r="F103" s="233" t="str">
        <f t="shared" si="26"/>
        <v>2024-25</v>
      </c>
      <c r="G103" s="233" t="str">
        <f t="shared" si="26"/>
        <v>2025-26</v>
      </c>
      <c r="H103" s="233" t="str">
        <f t="shared" si="26"/>
        <v>2026-27</v>
      </c>
      <c r="I103" s="233" t="str">
        <f t="shared" si="26"/>
        <v>5-year total</v>
      </c>
      <c r="J103" s="238" t="str">
        <f t="shared" si="26"/>
        <v>Ongoing</v>
      </c>
    </row>
    <row r="104" spans="2:24" x14ac:dyDescent="0.25">
      <c r="C104" s="245" t="s">
        <v>9</v>
      </c>
      <c r="D104" s="231"/>
      <c r="E104" s="231"/>
      <c r="F104" s="231"/>
      <c r="G104" s="231"/>
      <c r="H104" s="231"/>
      <c r="I104" s="231"/>
      <c r="J104" s="239"/>
    </row>
    <row r="105" spans="2:24" x14ac:dyDescent="0.25">
      <c r="C105" s="246" t="s">
        <v>11</v>
      </c>
      <c r="D105" s="234">
        <f t="shared" ref="D105:J105" si="27">_xlfn.XLOOKUP("Total VPS Staff",$C:$C,N:N)</f>
        <v>0</v>
      </c>
      <c r="E105" s="234">
        <f t="shared" si="27"/>
        <v>0</v>
      </c>
      <c r="F105" s="234">
        <f t="shared" si="27"/>
        <v>0</v>
      </c>
      <c r="G105" s="234">
        <f t="shared" si="27"/>
        <v>0</v>
      </c>
      <c r="H105" s="234">
        <f t="shared" si="27"/>
        <v>0</v>
      </c>
      <c r="I105" s="253">
        <f t="shared" si="27"/>
        <v>0</v>
      </c>
      <c r="J105" s="240">
        <f t="shared" si="27"/>
        <v>0</v>
      </c>
    </row>
    <row r="106" spans="2:24" x14ac:dyDescent="0.25">
      <c r="C106" s="246" t="s">
        <v>12</v>
      </c>
      <c r="D106" s="234">
        <f t="shared" ref="D106:J106" si="28">_xlfn.XLOOKUP("Total Non-VPS Staff",$C:$C,N:N)</f>
        <v>0</v>
      </c>
      <c r="E106" s="234">
        <f t="shared" si="28"/>
        <v>0</v>
      </c>
      <c r="F106" s="234">
        <f t="shared" si="28"/>
        <v>0</v>
      </c>
      <c r="G106" s="234">
        <f t="shared" si="28"/>
        <v>0</v>
      </c>
      <c r="H106" s="234">
        <f t="shared" si="28"/>
        <v>0</v>
      </c>
      <c r="I106" s="253">
        <f t="shared" si="28"/>
        <v>0</v>
      </c>
      <c r="J106" s="240">
        <f t="shared" si="28"/>
        <v>0</v>
      </c>
    </row>
    <row r="107" spans="2:24" x14ac:dyDescent="0.25">
      <c r="C107" s="247" t="s">
        <v>13</v>
      </c>
      <c r="D107" s="235">
        <f t="shared" ref="D107:J107" si="29">_xlfn.XLOOKUP("Total CAM operating expenditure",$C:$C,N:N)</f>
        <v>0</v>
      </c>
      <c r="E107" s="235">
        <f t="shared" si="29"/>
        <v>0</v>
      </c>
      <c r="F107" s="235">
        <f t="shared" si="29"/>
        <v>0</v>
      </c>
      <c r="G107" s="235">
        <f t="shared" si="29"/>
        <v>0</v>
      </c>
      <c r="H107" s="235">
        <f t="shared" si="29"/>
        <v>0</v>
      </c>
      <c r="I107" s="254">
        <f t="shared" si="29"/>
        <v>0</v>
      </c>
      <c r="J107" s="241">
        <f t="shared" si="29"/>
        <v>0</v>
      </c>
    </row>
    <row r="108" spans="2:24" ht="21.75" thickBot="1" x14ac:dyDescent="0.3">
      <c r="C108" s="248" t="s">
        <v>14</v>
      </c>
      <c r="D108" s="230">
        <f t="shared" ref="D108:J108" si="30">SUM(D105:D107)</f>
        <v>0</v>
      </c>
      <c r="E108" s="230">
        <f t="shared" si="30"/>
        <v>0</v>
      </c>
      <c r="F108" s="230">
        <f t="shared" si="30"/>
        <v>0</v>
      </c>
      <c r="G108" s="230">
        <f t="shared" si="30"/>
        <v>0</v>
      </c>
      <c r="H108" s="230">
        <f t="shared" si="30"/>
        <v>0</v>
      </c>
      <c r="I108" s="230">
        <f t="shared" si="30"/>
        <v>0</v>
      </c>
      <c r="J108" s="242">
        <f t="shared" si="30"/>
        <v>0</v>
      </c>
    </row>
    <row r="109" spans="2:24" ht="21.75" thickBot="1" x14ac:dyDescent="0.3">
      <c r="C109" s="245" t="s">
        <v>15</v>
      </c>
      <c r="D109" s="237">
        <f t="shared" ref="D109:J109" si="31">_xlfn.XLOOKUP("Total Grants",$C:$C,N:N)</f>
        <v>0</v>
      </c>
      <c r="E109" s="237">
        <f t="shared" si="31"/>
        <v>0</v>
      </c>
      <c r="F109" s="237">
        <f t="shared" si="31"/>
        <v>0</v>
      </c>
      <c r="G109" s="237">
        <f t="shared" si="31"/>
        <v>0</v>
      </c>
      <c r="H109" s="237">
        <f t="shared" si="31"/>
        <v>0</v>
      </c>
      <c r="I109" s="237">
        <f t="shared" si="31"/>
        <v>0</v>
      </c>
      <c r="J109" s="243">
        <f t="shared" si="31"/>
        <v>0</v>
      </c>
    </row>
    <row r="110" spans="2:24" ht="21.75" thickBot="1" x14ac:dyDescent="0.3">
      <c r="C110" s="245" t="s">
        <v>16</v>
      </c>
      <c r="D110" s="237">
        <f t="shared" ref="D110:J110" si="32">_xlfn.XLOOKUP("Total other costs",$C:$C,N:N)</f>
        <v>0</v>
      </c>
      <c r="E110" s="237">
        <f t="shared" si="32"/>
        <v>0</v>
      </c>
      <c r="F110" s="237">
        <f t="shared" si="32"/>
        <v>0</v>
      </c>
      <c r="G110" s="237">
        <f t="shared" si="32"/>
        <v>0</v>
      </c>
      <c r="H110" s="237">
        <f t="shared" si="32"/>
        <v>0</v>
      </c>
      <c r="I110" s="237">
        <f t="shared" si="32"/>
        <v>0</v>
      </c>
      <c r="J110" s="243">
        <f t="shared" si="32"/>
        <v>0</v>
      </c>
    </row>
    <row r="111" spans="2:24" ht="38.25" thickBot="1" x14ac:dyDescent="0.3">
      <c r="C111" s="249" t="s">
        <v>17</v>
      </c>
      <c r="D111" s="236">
        <f t="shared" ref="D111:J111" si="33">SUM(D108:D110)</f>
        <v>0</v>
      </c>
      <c r="E111" s="236">
        <f t="shared" si="33"/>
        <v>0</v>
      </c>
      <c r="F111" s="236">
        <f t="shared" si="33"/>
        <v>0</v>
      </c>
      <c r="G111" s="236">
        <f t="shared" si="33"/>
        <v>0</v>
      </c>
      <c r="H111" s="236">
        <f t="shared" si="33"/>
        <v>0</v>
      </c>
      <c r="I111" s="236">
        <f t="shared" si="33"/>
        <v>0</v>
      </c>
      <c r="J111" s="244">
        <f t="shared" si="33"/>
        <v>0</v>
      </c>
    </row>
    <row r="112" spans="2:24" x14ac:dyDescent="0.25">
      <c r="C112" s="245" t="s">
        <v>18</v>
      </c>
      <c r="D112" s="231"/>
      <c r="E112" s="231"/>
      <c r="F112" s="231"/>
      <c r="G112" s="231"/>
      <c r="H112" s="231"/>
      <c r="I112" s="231"/>
      <c r="J112" s="239"/>
    </row>
    <row r="113" spans="3:10" x14ac:dyDescent="0.25">
      <c r="C113" s="246" t="s">
        <v>19</v>
      </c>
      <c r="D113" s="234">
        <f t="shared" ref="D113:J113" si="34">_xlfn.XLOOKUP("Total Offsets from internal reprioritisation",$C:$C,N:N)</f>
        <v>0</v>
      </c>
      <c r="E113" s="234">
        <f t="shared" si="34"/>
        <v>0</v>
      </c>
      <c r="F113" s="234">
        <f t="shared" si="34"/>
        <v>0</v>
      </c>
      <c r="G113" s="234">
        <f t="shared" si="34"/>
        <v>0</v>
      </c>
      <c r="H113" s="234">
        <f t="shared" si="34"/>
        <v>0</v>
      </c>
      <c r="I113" s="253">
        <f t="shared" si="34"/>
        <v>0</v>
      </c>
      <c r="J113" s="240">
        <f t="shared" si="34"/>
        <v>0</v>
      </c>
    </row>
    <row r="114" spans="3:10" x14ac:dyDescent="0.25">
      <c r="C114" s="246" t="s">
        <v>20</v>
      </c>
      <c r="D114" s="234">
        <f t="shared" ref="D114:J114" si="35">_xlfn.XLOOKUP("Total Offsets from other sources",$C:$C,N:N)</f>
        <v>0</v>
      </c>
      <c r="E114" s="234">
        <f t="shared" si="35"/>
        <v>0</v>
      </c>
      <c r="F114" s="234">
        <f t="shared" si="35"/>
        <v>0</v>
      </c>
      <c r="G114" s="234">
        <f t="shared" si="35"/>
        <v>0</v>
      </c>
      <c r="H114" s="234">
        <f t="shared" si="35"/>
        <v>0</v>
      </c>
      <c r="I114" s="253">
        <f t="shared" si="35"/>
        <v>0</v>
      </c>
      <c r="J114" s="240">
        <f t="shared" si="35"/>
        <v>0</v>
      </c>
    </row>
    <row r="115" spans="3:10" ht="21.75" thickBot="1" x14ac:dyDescent="0.3">
      <c r="C115" s="248" t="s">
        <v>21</v>
      </c>
      <c r="D115" s="230">
        <f t="shared" ref="D115:J115" si="36">SUM(D113:D114)</f>
        <v>0</v>
      </c>
      <c r="E115" s="230">
        <f t="shared" si="36"/>
        <v>0</v>
      </c>
      <c r="F115" s="230">
        <f t="shared" si="36"/>
        <v>0</v>
      </c>
      <c r="G115" s="230">
        <f t="shared" si="36"/>
        <v>0</v>
      </c>
      <c r="H115" s="230">
        <f t="shared" si="36"/>
        <v>0</v>
      </c>
      <c r="I115" s="230">
        <f t="shared" si="36"/>
        <v>0</v>
      </c>
      <c r="J115" s="242">
        <f t="shared" si="36"/>
        <v>0</v>
      </c>
    </row>
    <row r="116" spans="3:10" ht="37.5" x14ac:dyDescent="0.25">
      <c r="C116" s="250" t="s">
        <v>94</v>
      </c>
      <c r="D116" s="251">
        <f>D111-D115</f>
        <v>0</v>
      </c>
      <c r="E116" s="251">
        <f t="shared" ref="E116:J116" si="37">E111-E115</f>
        <v>0</v>
      </c>
      <c r="F116" s="251">
        <f t="shared" si="37"/>
        <v>0</v>
      </c>
      <c r="G116" s="251">
        <f t="shared" si="37"/>
        <v>0</v>
      </c>
      <c r="H116" s="251">
        <f t="shared" si="37"/>
        <v>0</v>
      </c>
      <c r="I116" s="251">
        <f t="shared" si="37"/>
        <v>0</v>
      </c>
      <c r="J116" s="252">
        <f t="shared" si="37"/>
        <v>0</v>
      </c>
    </row>
    <row r="117" spans="3:10" x14ac:dyDescent="0.25">
      <c r="C117" s="9" t="s">
        <v>184</v>
      </c>
    </row>
    <row r="118" spans="3:10" x14ac:dyDescent="0.25">
      <c r="C118" s="91"/>
      <c r="D118" s="91"/>
      <c r="E118" s="91"/>
      <c r="F118" s="91"/>
      <c r="G118" s="91"/>
      <c r="H118" s="91"/>
      <c r="I118" s="91"/>
      <c r="J118" s="91"/>
    </row>
    <row r="119" spans="3:10" x14ac:dyDescent="0.25">
      <c r="C119" s="92"/>
      <c r="D119" s="93"/>
      <c r="E119" s="93"/>
      <c r="F119" s="93"/>
      <c r="G119" s="93"/>
      <c r="H119" s="93"/>
      <c r="I119" s="93"/>
      <c r="J119" s="93"/>
    </row>
    <row r="120" spans="3:10" x14ac:dyDescent="0.25">
      <c r="C120" s="99"/>
      <c r="D120" s="93"/>
      <c r="E120" s="93"/>
      <c r="F120" s="93"/>
      <c r="G120" s="93"/>
      <c r="H120" s="93"/>
      <c r="I120" s="93"/>
      <c r="J120" s="93"/>
    </row>
    <row r="121" spans="3:10" x14ac:dyDescent="0.25">
      <c r="C121" s="99"/>
      <c r="D121" s="93"/>
      <c r="E121" s="93"/>
      <c r="F121" s="93"/>
      <c r="G121" s="93"/>
      <c r="H121" s="93"/>
      <c r="I121" s="93"/>
      <c r="J121" s="93"/>
    </row>
    <row r="122" spans="3:10" x14ac:dyDescent="0.25">
      <c r="C122" s="99"/>
      <c r="D122" s="93"/>
      <c r="E122" s="93"/>
      <c r="F122" s="93"/>
      <c r="G122" s="93"/>
      <c r="H122" s="93"/>
      <c r="I122" s="93"/>
      <c r="J122" s="93"/>
    </row>
    <row r="123" spans="3:10" x14ac:dyDescent="0.25">
      <c r="C123" s="99"/>
      <c r="D123" s="93"/>
      <c r="E123" s="93"/>
      <c r="F123" s="93"/>
      <c r="G123" s="93"/>
      <c r="H123" s="93"/>
      <c r="I123" s="93"/>
      <c r="J123" s="93"/>
    </row>
    <row r="124" spans="3:10" x14ac:dyDescent="0.25">
      <c r="C124" s="99"/>
      <c r="D124" s="93"/>
      <c r="E124" s="93"/>
      <c r="F124" s="93"/>
      <c r="G124" s="93"/>
      <c r="H124" s="93"/>
      <c r="I124" s="93"/>
      <c r="J124" s="93"/>
    </row>
    <row r="125" spans="3:10" x14ac:dyDescent="0.25">
      <c r="C125" s="99"/>
      <c r="D125" s="93"/>
      <c r="E125" s="93"/>
      <c r="F125" s="93"/>
      <c r="G125" s="93"/>
      <c r="H125" s="93"/>
      <c r="I125" s="93"/>
      <c r="J125" s="93"/>
    </row>
    <row r="126" spans="3:10" x14ac:dyDescent="0.25">
      <c r="C126" s="99"/>
      <c r="D126" s="93"/>
      <c r="E126" s="93"/>
      <c r="F126" s="93"/>
      <c r="G126" s="93"/>
      <c r="H126" s="93"/>
      <c r="I126" s="93"/>
      <c r="J126" s="93"/>
    </row>
    <row r="127" spans="3:10" x14ac:dyDescent="0.25">
      <c r="C127" s="99"/>
      <c r="D127" s="93"/>
      <c r="E127" s="93"/>
      <c r="F127" s="93"/>
      <c r="G127" s="93"/>
      <c r="H127" s="93"/>
      <c r="I127" s="93"/>
      <c r="J127" s="93"/>
    </row>
    <row r="128" spans="3:10" x14ac:dyDescent="0.25">
      <c r="C128" s="92"/>
      <c r="D128" s="93"/>
      <c r="E128" s="93"/>
      <c r="F128" s="93"/>
      <c r="G128" s="93"/>
      <c r="H128" s="93"/>
      <c r="I128" s="93"/>
      <c r="J128" s="93"/>
    </row>
    <row r="129" spans="3:10" x14ac:dyDescent="0.25">
      <c r="C129" s="92"/>
      <c r="D129" s="93"/>
      <c r="E129" s="93"/>
      <c r="F129" s="93"/>
      <c r="G129" s="93"/>
      <c r="H129" s="93"/>
      <c r="I129" s="93"/>
      <c r="J129" s="93"/>
    </row>
  </sheetData>
  <protectedRanges>
    <protectedRange sqref="W47:X52 W38:X43 W92:X95 B24:F24 C61 C70:C73 C68 C63:E66 E70:E73 B11:E23 C38:E43 G11:M22 B25:E29 G38:G43 G29 I29:R29 L25:L28 N24:R28 C47:E52 G47:G52 G63:G66 U11:X23 U63:X66 U70:W73 C80:C83 E83 U80:W82 C85:C87 U85:W87 C99 U99:W99 C92:D95 T24:X29 S24 B10:X10 G25:H28" name="Range1_1"/>
    <protectedRange sqref="H38:M43 M25:M28 B30:R30 H47:M52 W56:W59 H63:M66 H70:M73 E80:M82 E85:M87 E99:M99 E92:M95 T30:W30 B31:M33 U31:W33" name="Range1_1_2_2_2_2"/>
    <protectedRange sqref="C88:M88 B84:R84 T84:W84 B79:W79" name="Range1_1_4"/>
    <protectedRange sqref="F38:F43 F63:F66 F70:F73 F47:F52 F83" name="Range1_1_1"/>
    <protectedRange sqref="F25:F29 G23:M24 H29 F11:F23" name="Range1_1_3"/>
    <protectedRange sqref="S25:S30 S70:S75 S80:S89 S92:S97 S37:S44 S46:S59 S61:S67 S99 N23:T23 S34:S35" name="Range1_1_7"/>
    <protectedRange sqref="I25:J25" name="Range1_1_2"/>
    <protectedRange sqref="I26:J26" name="Range1_1_5"/>
    <protectedRange sqref="I27:J27" name="Range1_1_6"/>
    <protectedRange sqref="I28:J28" name="Range1_1_8"/>
    <protectedRange sqref="K25" name="Range1_1_10"/>
    <protectedRange sqref="K26" name="Range1_1_11"/>
    <protectedRange sqref="K28" name="Range1_1_12"/>
    <protectedRange sqref="K27" name="Range1_1_13"/>
    <protectedRange sqref="T31:T33 N31:R33" name="Range1_1_2_14"/>
    <protectedRange sqref="S31:S33" name="Range1_1_7_2"/>
    <protectedRange sqref="N11:T22" name="Range1_1_7_7"/>
  </protectedRanges>
  <mergeCells count="9">
    <mergeCell ref="C61:F61"/>
    <mergeCell ref="C68:E68"/>
    <mergeCell ref="C2:X2"/>
    <mergeCell ref="C3:X3"/>
    <mergeCell ref="G4:X4"/>
    <mergeCell ref="E7:F7"/>
    <mergeCell ref="U7:W7"/>
    <mergeCell ref="C8:D8"/>
    <mergeCell ref="U8:W8"/>
  </mergeCells>
  <dataValidations disablePrompts="1" count="5">
    <dataValidation type="list" allowBlank="1" showInputMessage="1" showErrorMessage="1" sqref="I11:I22 I25:I28 I29:J29" xr:uid="{3CC02531-0EF8-4F1E-ADAF-B5B5C5DC62BA}">
      <formula1>$N$9:$R$9</formula1>
    </dataValidation>
    <dataValidation type="list" allowBlank="1" showInputMessage="1" showErrorMessage="1" sqref="I30" xr:uid="{FC5C025A-BB78-411D-B048-176C0A39ACAB}">
      <formula1>$N$9:$Q$9</formula1>
    </dataValidation>
    <dataValidation type="list" allowBlank="1" showInputMessage="1" showErrorMessage="1" sqref="J30 J11:J22 J25:J28" xr:uid="{B272BDE4-B9AF-40CB-A511-388627E0CF60}">
      <formula1>$N$9:$T$9</formula1>
    </dataValidation>
    <dataValidation type="list" allowBlank="1" showInputMessage="1" showErrorMessage="1" sqref="E11:E23 E25:E28 E38:E43 E70:E73 E63:E66 E47:E52 E83" xr:uid="{1E5A69D8-4AAB-4FDA-B8C0-BC672ED66685}">
      <formula1>"Program, PES, WoVG Capability, Corporate, Departmental Activities and Operations"</formula1>
    </dataValidation>
    <dataValidation type="list" showInputMessage="1" showErrorMessage="1" sqref="M10 M88 M79 M84" xr:uid="{697CDBAB-A012-4B21-B294-9081BCE3247C}">
      <formula1>$A$2:$A$2</formula1>
    </dataValidation>
  </dataValidations>
  <pageMargins left="0.7" right="0.7" top="0.75" bottom="0.75" header="0.3" footer="0.3"/>
  <pageSetup paperSize="8" scale="28" fitToHeight="0" orientation="landscape" r:id="rId1"/>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5C9502F-24D6-413D-9D9E-0A71574E45EA}">
          <x14:formula1>
            <xm:f>Sheet2!$A$1:$A$3</xm:f>
          </x14:formula1>
          <xm:sqref>K11:K22 K25:K29</xm:sqref>
        </x14:dataValidation>
        <x14:dataValidation type="list" allowBlank="1" showInputMessage="1" showErrorMessage="1" xr:uid="{A4542797-8F82-4F5D-986D-58D28B47514E}">
          <x14:formula1>
            <xm:f>Sheet2!$A$5:$A$6</xm:f>
          </x14:formula1>
          <xm:sqref>L25:L29 L11:L22</xm:sqref>
        </x14:dataValidation>
        <x14:dataValidation type="list" allowBlank="1" showInputMessage="1" showErrorMessage="1" xr:uid="{33588201-767A-4D91-B747-700D4AB022E4}">
          <x14:formula1>
            <xm:f>'Standard costing - VPS'!$C$2:$J$2</xm:f>
          </x14:formula1>
          <xm:sqref>G11:G22</xm:sqref>
        </x14:dataValidation>
        <x14:dataValidation type="list" allowBlank="1" showInputMessage="1" showErrorMessage="1" xr:uid="{FB4A5812-28D4-4EF1-A98E-03C558C9B1F5}">
          <x14:formula1>
            <xm:f>Sheet1!$A$1:$A$3</xm:f>
          </x14:formula1>
          <xm:sqref>K30:L30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46E-1EC4-40D7-BFF8-8D0B06C16CA0}">
  <sheetPr>
    <pageSetUpPr fitToPage="1"/>
  </sheetPr>
  <dimension ref="A1:Z129"/>
  <sheetViews>
    <sheetView showGridLines="0" topLeftCell="C82" zoomScale="55" zoomScaleNormal="55" zoomScalePageLayoutView="70" workbookViewId="0">
      <selection activeCell="M117" sqref="M117"/>
    </sheetView>
  </sheetViews>
  <sheetFormatPr defaultColWidth="9.140625" defaultRowHeight="21" outlineLevelCol="1" x14ac:dyDescent="0.25"/>
  <cols>
    <col min="1" max="1" width="1.85546875" style="7" customWidth="1"/>
    <col min="2" max="2" width="67.42578125" style="8" customWidth="1" outlineLevel="1"/>
    <col min="3" max="3" width="35.42578125" style="9" customWidth="1"/>
    <col min="4" max="4" width="31.140625" style="9" customWidth="1"/>
    <col min="5" max="5" width="37.5703125" style="9" customWidth="1"/>
    <col min="6" max="6" width="44.7109375" style="9" bestFit="1" customWidth="1"/>
    <col min="7" max="7" width="18.7109375" style="9" customWidth="1"/>
    <col min="8" max="8" width="14.28515625" style="9" customWidth="1"/>
    <col min="9" max="9" width="16.5703125" style="9" customWidth="1"/>
    <col min="10" max="10" width="14.85546875" style="9" customWidth="1"/>
    <col min="11" max="11" width="23.85546875" style="9" customWidth="1"/>
    <col min="12" max="12" width="15.85546875" style="9" customWidth="1"/>
    <col min="13" max="13" width="25.5703125" style="9" customWidth="1"/>
    <col min="14" max="14" width="30.140625" style="183" bestFit="1" customWidth="1"/>
    <col min="15" max="15" width="32" style="184" bestFit="1" customWidth="1"/>
    <col min="16" max="16" width="14.85546875" style="9" bestFit="1" customWidth="1"/>
    <col min="17" max="18" width="15.85546875" style="9" bestFit="1" customWidth="1"/>
    <col min="19" max="19" width="18.42578125" style="88" bestFit="1" customWidth="1"/>
    <col min="20" max="20" width="18.85546875" style="9" bestFit="1" customWidth="1"/>
    <col min="21" max="22" width="19.85546875" style="9" customWidth="1"/>
    <col min="23" max="23" width="19.85546875" style="10" customWidth="1"/>
    <col min="24" max="24" width="118" style="11" bestFit="1" customWidth="1"/>
    <col min="25" max="25" width="11.28515625" style="9" bestFit="1" customWidth="1"/>
    <col min="26" max="26" width="12.28515625" style="9" bestFit="1" customWidth="1"/>
    <col min="27" max="16384" width="9.140625" style="9"/>
  </cols>
  <sheetData>
    <row r="1" spans="1:26" ht="19.5" thickBot="1" x14ac:dyDescent="0.3">
      <c r="B1" s="84" t="s">
        <v>29</v>
      </c>
      <c r="T1" s="9" t="b">
        <f>T11=" "</f>
        <v>1</v>
      </c>
    </row>
    <row r="2" spans="1:26" ht="32.25" thickTop="1" x14ac:dyDescent="0.25">
      <c r="A2" s="7" t="s">
        <v>23</v>
      </c>
      <c r="C2" s="384" t="s">
        <v>171</v>
      </c>
      <c r="D2" s="385"/>
      <c r="E2" s="385"/>
      <c r="F2" s="385"/>
      <c r="G2" s="385"/>
      <c r="H2" s="385"/>
      <c r="I2" s="385"/>
      <c r="J2" s="385"/>
      <c r="K2" s="385"/>
      <c r="L2" s="385"/>
      <c r="M2" s="385"/>
      <c r="N2" s="385"/>
      <c r="O2" s="385"/>
      <c r="P2" s="385"/>
      <c r="Q2" s="385"/>
      <c r="R2" s="385"/>
      <c r="S2" s="385"/>
      <c r="T2" s="385"/>
      <c r="U2" s="385"/>
      <c r="V2" s="385"/>
      <c r="W2" s="385"/>
      <c r="X2" s="386"/>
    </row>
    <row r="3" spans="1:26" ht="23.25" x14ac:dyDescent="0.25">
      <c r="B3" s="12" t="s">
        <v>24</v>
      </c>
      <c r="C3" s="389" t="s">
        <v>25</v>
      </c>
      <c r="D3" s="390"/>
      <c r="E3" s="390"/>
      <c r="F3" s="390"/>
      <c r="G3" s="390"/>
      <c r="H3" s="390"/>
      <c r="I3" s="390"/>
      <c r="J3" s="390"/>
      <c r="K3" s="390"/>
      <c r="L3" s="390"/>
      <c r="M3" s="390"/>
      <c r="N3" s="390"/>
      <c r="O3" s="390"/>
      <c r="P3" s="390"/>
      <c r="Q3" s="390"/>
      <c r="R3" s="390"/>
      <c r="S3" s="390"/>
      <c r="T3" s="390"/>
      <c r="U3" s="390"/>
      <c r="V3" s="390"/>
      <c r="W3" s="390"/>
      <c r="X3" s="391"/>
    </row>
    <row r="4" spans="1:26" ht="26.25" customHeight="1" x14ac:dyDescent="0.25">
      <c r="B4" s="12" t="s">
        <v>26</v>
      </c>
      <c r="C4" s="255" t="s">
        <v>27</v>
      </c>
      <c r="D4" s="181"/>
      <c r="E4" s="181"/>
      <c r="F4" s="85"/>
      <c r="G4" s="387"/>
      <c r="H4" s="387"/>
      <c r="I4" s="387"/>
      <c r="J4" s="387"/>
      <c r="K4" s="387"/>
      <c r="L4" s="387"/>
      <c r="M4" s="387"/>
      <c r="N4" s="387"/>
      <c r="O4" s="387"/>
      <c r="P4" s="387"/>
      <c r="Q4" s="387"/>
      <c r="R4" s="387"/>
      <c r="S4" s="387"/>
      <c r="T4" s="387"/>
      <c r="U4" s="387"/>
      <c r="V4" s="387"/>
      <c r="W4" s="387"/>
      <c r="X4" s="388"/>
    </row>
    <row r="5" spans="1:26" ht="26.25" customHeight="1" x14ac:dyDescent="0.25">
      <c r="B5" s="12"/>
      <c r="C5" s="255" t="s">
        <v>202</v>
      </c>
      <c r="D5" s="181"/>
      <c r="E5" s="181"/>
      <c r="F5" s="85"/>
      <c r="G5" s="101"/>
      <c r="H5" s="101"/>
      <c r="I5" s="101"/>
      <c r="J5" s="101"/>
      <c r="K5" s="101"/>
      <c r="L5" s="101"/>
      <c r="M5" s="101"/>
      <c r="N5" s="101"/>
      <c r="O5" s="101"/>
      <c r="P5" s="101"/>
      <c r="Q5" s="101"/>
      <c r="R5" s="101"/>
      <c r="S5" s="101"/>
      <c r="T5" s="101"/>
      <c r="U5" s="101"/>
      <c r="V5" s="101"/>
      <c r="W5" s="101"/>
      <c r="X5" s="292"/>
    </row>
    <row r="6" spans="1:26" ht="28.5" x14ac:dyDescent="0.25">
      <c r="C6" s="102" t="s">
        <v>168</v>
      </c>
      <c r="D6" s="103"/>
      <c r="E6" s="103"/>
      <c r="F6" s="103"/>
      <c r="G6" s="104"/>
      <c r="H6" s="104"/>
      <c r="I6" s="104"/>
      <c r="J6" s="104"/>
      <c r="K6" s="104"/>
      <c r="L6" s="104"/>
      <c r="M6" s="104"/>
      <c r="N6" s="185"/>
      <c r="O6" s="186"/>
      <c r="P6" s="104"/>
      <c r="Q6" s="104"/>
      <c r="R6" s="104"/>
      <c r="S6" s="217"/>
      <c r="T6" s="104"/>
      <c r="U6" s="104"/>
      <c r="V6" s="104"/>
      <c r="W6" s="104"/>
      <c r="X6" s="104"/>
    </row>
    <row r="7" spans="1:26" ht="27" customHeight="1" x14ac:dyDescent="0.25">
      <c r="C7" s="13"/>
      <c r="E7" s="396" t="s">
        <v>166</v>
      </c>
      <c r="F7" s="396"/>
      <c r="O7" s="183"/>
      <c r="U7" s="392"/>
      <c r="V7" s="393"/>
      <c r="W7" s="393"/>
      <c r="X7" s="35"/>
    </row>
    <row r="8" spans="1:26" ht="57" thickBot="1" x14ac:dyDescent="0.3">
      <c r="C8" s="394" t="s">
        <v>28</v>
      </c>
      <c r="D8" s="395"/>
      <c r="E8" s="182" t="s">
        <v>30</v>
      </c>
      <c r="F8" s="182" t="s">
        <v>170</v>
      </c>
      <c r="M8" s="204" t="s">
        <v>178</v>
      </c>
      <c r="N8" s="187" t="s">
        <v>162</v>
      </c>
      <c r="O8" s="187" t="s">
        <v>163</v>
      </c>
      <c r="T8" s="100" t="s">
        <v>165</v>
      </c>
      <c r="U8" s="392" t="s">
        <v>164</v>
      </c>
      <c r="V8" s="393"/>
      <c r="W8" s="393"/>
      <c r="X8" s="81"/>
    </row>
    <row r="9" spans="1:26" ht="42" x14ac:dyDescent="0.25">
      <c r="B9" s="12" t="s">
        <v>36</v>
      </c>
      <c r="C9" s="14" t="s">
        <v>37</v>
      </c>
      <c r="D9" s="86" t="s">
        <v>38</v>
      </c>
      <c r="E9" s="86" t="s">
        <v>39</v>
      </c>
      <c r="F9" s="86" t="s">
        <v>40</v>
      </c>
      <c r="G9" s="82" t="s">
        <v>41</v>
      </c>
      <c r="H9" s="15" t="s">
        <v>42</v>
      </c>
      <c r="I9" s="82" t="s">
        <v>43</v>
      </c>
      <c r="J9" s="82" t="s">
        <v>44</v>
      </c>
      <c r="K9" s="15" t="s">
        <v>45</v>
      </c>
      <c r="L9" s="82" t="s">
        <v>46</v>
      </c>
      <c r="M9" s="82" t="s">
        <v>161</v>
      </c>
      <c r="N9" s="188" t="s">
        <v>2</v>
      </c>
      <c r="O9" s="188" t="s">
        <v>31</v>
      </c>
      <c r="P9" s="82" t="s">
        <v>4</v>
      </c>
      <c r="Q9" s="82" t="s">
        <v>5</v>
      </c>
      <c r="R9" s="82" t="s">
        <v>6</v>
      </c>
      <c r="S9" s="82" t="s">
        <v>7</v>
      </c>
      <c r="T9" s="82" t="s">
        <v>8</v>
      </c>
      <c r="U9" s="82" t="s">
        <v>32</v>
      </c>
      <c r="V9" s="82" t="s">
        <v>33</v>
      </c>
      <c r="W9" s="82" t="s">
        <v>34</v>
      </c>
      <c r="X9" s="82" t="s">
        <v>35</v>
      </c>
    </row>
    <row r="10" spans="1:26" x14ac:dyDescent="0.25">
      <c r="C10" s="17" t="s">
        <v>11</v>
      </c>
      <c r="D10" s="87"/>
      <c r="E10" s="87"/>
      <c r="F10" s="87"/>
      <c r="G10" s="18"/>
      <c r="H10" s="10"/>
      <c r="I10" s="19"/>
      <c r="J10" s="19"/>
      <c r="K10" s="19"/>
      <c r="L10" s="19"/>
      <c r="M10" s="19"/>
      <c r="N10" s="189"/>
      <c r="O10" s="189"/>
      <c r="P10" s="20"/>
      <c r="Q10" s="20"/>
      <c r="R10" s="20"/>
      <c r="S10" s="20"/>
      <c r="T10" s="20"/>
      <c r="U10" s="21"/>
      <c r="V10" s="20"/>
      <c r="W10" s="22"/>
      <c r="X10" s="23"/>
    </row>
    <row r="11" spans="1:26" ht="63" x14ac:dyDescent="0.25">
      <c r="B11" s="24" t="s">
        <v>47</v>
      </c>
      <c r="C11" s="112" t="s">
        <v>48</v>
      </c>
      <c r="D11" s="113"/>
      <c r="E11" s="113"/>
      <c r="F11" s="331">
        <f t="shared" ref="F11:F16" si="0">IF(OR(E11="Program",E11="WoVG Capability"),"[Insert Program/WoVG Capability name here]",E11)</f>
        <v>0</v>
      </c>
      <c r="G11" s="107"/>
      <c r="H11" s="108"/>
      <c r="I11" s="109"/>
      <c r="J11" s="109"/>
      <c r="K11" s="109"/>
      <c r="L11" s="109"/>
      <c r="M11" s="114"/>
      <c r="N11" s="153" t="str">
        <f>IFERROR(IF(N$9&lt;$I11, " ",IF($N$9&gt;$J11," ",INDEX('Standard costing - VPS'!$B$2:$J$7,MATCH($I11,'Standard costing - VPS'!$B$2:$B$7,0),MATCH($G11,'Standard costing - VPS'!$B$2:$J$2,0))*1/12))," ")</f>
        <v xml:space="preserve"> </v>
      </c>
      <c r="O11" s="190" t="str">
        <f>IF(O$9&lt;$I11," ",IF($O$9&gt;$J11," ",INDEX('Standard costing - VPS'!$B$2:$J$7,MATCH($I11,'Standard costing - VPS'!$B$2:$B$7,0),MATCH($G11,'Standard costing - VPS'!$B$2:$J$2,0))*$H11*(M11/12)))</f>
        <v xml:space="preserve"> </v>
      </c>
      <c r="P11" s="124" t="str">
        <f>IF(P$9&lt;$I11, " ",IF($P$9&gt;$J11," ",INDEX('Standard costing - VPS'!$B$2:$J$7,MATCH($I11,'Standard costing - VPS'!$B$2:$B$7,0),MATCH($G11,'Standard costing - VPS'!$B$2:$J$2,0))*$H11))</f>
        <v xml:space="preserve"> </v>
      </c>
      <c r="Q11" s="124" t="str">
        <f>IF(Q$9&lt;$I11," ",IF($Q$9&gt;$J11," ",INDEX('Standard costing - VPS'!$B$2:$J$7,MATCH($I11,'Standard costing - VPS'!$B$2:$B$7,0),MATCH($G11,'Standard costing - VPS'!$B$2:$J$2,0))*$H11))</f>
        <v xml:space="preserve"> </v>
      </c>
      <c r="R11" s="124" t="str">
        <f>IF(R$9&lt;$I11, " ",IF($R$9&gt;$J11," ",INDEX('Standard costing - VPS'!$B$2:$J$7,MATCH($I11,'Standard costing - VPS'!$B$2:$B$7,0),MATCH($G11,'Standard costing - VPS'!$B$2:$J$2,0))*$H11))</f>
        <v xml:space="preserve"> </v>
      </c>
      <c r="S11" s="218">
        <f>SUM(N11:R11)</f>
        <v>0</v>
      </c>
      <c r="T11" s="153" t="str">
        <f>IF(T$9&lt;$I11," ",IF($T$9&gt;$J11," ",INDEX('Standard costing - VPS'!$B$2:$J$7,MATCH($I11,'Standard costing - VPS'!$B$2:$B$7,0),MATCH($G11,'Standard costing - VPS'!$B$2:$J$2,0))*$H11))</f>
        <v xml:space="preserve"> </v>
      </c>
      <c r="U11" s="132">
        <v>0</v>
      </c>
      <c r="V11" s="133">
        <v>0</v>
      </c>
      <c r="W11" s="134" t="s">
        <v>169</v>
      </c>
      <c r="X11" s="111"/>
    </row>
    <row r="12" spans="1:26" x14ac:dyDescent="0.25">
      <c r="C12" s="105"/>
      <c r="D12" s="113"/>
      <c r="E12" s="113"/>
      <c r="F12" s="331">
        <f t="shared" si="0"/>
        <v>0</v>
      </c>
      <c r="G12" s="107"/>
      <c r="H12" s="108"/>
      <c r="I12" s="109"/>
      <c r="J12" s="109"/>
      <c r="K12" s="109"/>
      <c r="L12" s="109"/>
      <c r="M12" s="115"/>
      <c r="N12" s="153" t="str">
        <f>IFERROR(IF(N$9&lt;$I12, " ",IF($N$9&gt;$J12," ",INDEX('Standard costing - VPS'!$B$2:$J$7,MATCH($I12,'Standard costing - VPS'!$B$2:$B$7,0),MATCH($G12,'Standard costing - VPS'!$B$2:$J$2,0))*1/12))," ")</f>
        <v xml:space="preserve"> </v>
      </c>
      <c r="O12" s="190" t="str">
        <f>IF(O$9&lt;$I12," ",IF($O$9&gt;$J12," ",INDEX('Standard costing - VPS'!$B$2:$J$7,MATCH($I12,'Standard costing - VPS'!$B$2:$B$7,0),MATCH($G12,'Standard costing - VPS'!$B$2:$J$2,0))*$H12*(M12/12)))</f>
        <v xml:space="preserve"> </v>
      </c>
      <c r="P12" s="124" t="str">
        <f>IF(P$9&lt;$I12, " ",IF($P$9&gt;$J12," ",INDEX('Standard costing - VPS'!$B$2:$J$7,MATCH($I12,'Standard costing - VPS'!$B$2:$B$7,0),MATCH($G12,'Standard costing - VPS'!$B$2:$J$2,0))*$H12))</f>
        <v xml:space="preserve"> </v>
      </c>
      <c r="Q12" s="124" t="str">
        <f>IF(Q$9&lt;$I12," ",IF($Q$9&gt;$J12," ",INDEX('Standard costing - VPS'!$B$2:$J$7,MATCH($I12,'Standard costing - VPS'!$B$2:$B$7,0),MATCH($G12,'Standard costing - VPS'!$B$2:$J$2,0))*$H12))</f>
        <v xml:space="preserve"> </v>
      </c>
      <c r="R12" s="124" t="str">
        <f>IF(R$9&lt;$I12, " ",IF($R$9&gt;$J12," ",INDEX('Standard costing - VPS'!$B$2:$J$7,MATCH($I12,'Standard costing - VPS'!$B$2:$B$7,0),MATCH($G12,'Standard costing - VPS'!$B$2:$J$2,0))*$H12))</f>
        <v xml:space="preserve"> </v>
      </c>
      <c r="S12" s="218">
        <f t="shared" ref="S12:S22" si="1">SUM(N12:R12)</f>
        <v>0</v>
      </c>
      <c r="T12" s="153" t="str">
        <f>IF(T$9&lt;$I12," ",IF($T$9&gt;$J12," ",INDEX('Standard costing - VPS'!$B$2:$J$7,MATCH($I12,'Standard costing - VPS'!$B$2:$B$7,0),MATCH($G12,'Standard costing - VPS'!$B$2:$J$2,0))*$H12))</f>
        <v xml:space="preserve"> </v>
      </c>
      <c r="U12" s="132">
        <v>0</v>
      </c>
      <c r="V12" s="133">
        <v>0</v>
      </c>
      <c r="W12" s="134" t="s">
        <v>169</v>
      </c>
      <c r="X12" s="111"/>
      <c r="Z12" s="25"/>
    </row>
    <row r="13" spans="1:26" x14ac:dyDescent="0.25">
      <c r="C13" s="105" t="s">
        <v>53</v>
      </c>
      <c r="D13" s="106"/>
      <c r="E13" s="113"/>
      <c r="F13" s="331">
        <f t="shared" si="0"/>
        <v>0</v>
      </c>
      <c r="G13" s="107"/>
      <c r="H13" s="108"/>
      <c r="I13" s="109"/>
      <c r="J13" s="109"/>
      <c r="K13" s="109"/>
      <c r="L13" s="109"/>
      <c r="M13" s="114"/>
      <c r="N13" s="153" t="str">
        <f>IFERROR(IF(N$9&lt;$I13, " ",IF($N$9&gt;$J13," ",INDEX('Standard costing - VPS'!$B$2:$J$7,MATCH($I13,'Standard costing - VPS'!$B$2:$B$7,0),MATCH($G13,'Standard costing - VPS'!$B$2:$J$2,0))*1/12))," ")</f>
        <v xml:space="preserve"> </v>
      </c>
      <c r="O13" s="190" t="str">
        <f>IF(O$9&lt;$I13," ",IF($O$9&gt;$J13," ",INDEX('Standard costing - VPS'!$B$2:$J$7,MATCH($I13,'Standard costing - VPS'!$B$2:$B$7,0),MATCH($G13,'Standard costing - VPS'!$B$2:$J$2,0))*$H13*(M13/12)))</f>
        <v xml:space="preserve"> </v>
      </c>
      <c r="P13" s="124" t="str">
        <f>IF(P$9&lt;$I13, " ",IF($P$9&gt;$J13," ",INDEX('Standard costing - VPS'!$B$2:$J$7,MATCH($I13,'Standard costing - VPS'!$B$2:$B$7,0),MATCH($G13,'Standard costing - VPS'!$B$2:$J$2,0))*$H13))</f>
        <v xml:space="preserve"> </v>
      </c>
      <c r="Q13" s="124" t="str">
        <f>IF(Q$9&lt;$I13," ",IF($Q$9&gt;$J13," ",INDEX('Standard costing - VPS'!$B$2:$J$7,MATCH($I13,'Standard costing - VPS'!$B$2:$B$7,0),MATCH($G13,'Standard costing - VPS'!$B$2:$J$2,0))*$H13))</f>
        <v xml:space="preserve"> </v>
      </c>
      <c r="R13" s="124" t="str">
        <f>IF(R$9&lt;$I13, " ",IF($R$9&gt;$J13," ",INDEX('Standard costing - VPS'!$B$2:$J$7,MATCH($I13,'Standard costing - VPS'!$B$2:$B$7,0),MATCH($G13,'Standard costing - VPS'!$B$2:$J$2,0))*$H13))</f>
        <v xml:space="preserve"> </v>
      </c>
      <c r="S13" s="218">
        <f t="shared" si="1"/>
        <v>0</v>
      </c>
      <c r="T13" s="153" t="str">
        <f>IF(T$9&lt;$I13," ",IF($T$9&gt;$J13," ",INDEX('Standard costing - VPS'!$B$2:$J$7,MATCH($I13,'Standard costing - VPS'!$B$2:$B$7,0),MATCH($G13,'Standard costing - VPS'!$B$2:$J$2,0))*$H13))</f>
        <v xml:space="preserve"> </v>
      </c>
      <c r="U13" s="132">
        <v>0</v>
      </c>
      <c r="V13" s="133">
        <v>0</v>
      </c>
      <c r="W13" s="134" t="s">
        <v>169</v>
      </c>
      <c r="X13" s="111"/>
      <c r="Z13" s="25"/>
    </row>
    <row r="14" spans="1:26" x14ac:dyDescent="0.25">
      <c r="C14" s="105"/>
      <c r="D14" s="106"/>
      <c r="E14" s="113"/>
      <c r="F14" s="331">
        <f t="shared" si="0"/>
        <v>0</v>
      </c>
      <c r="G14" s="107"/>
      <c r="H14" s="108"/>
      <c r="I14" s="109"/>
      <c r="J14" s="109"/>
      <c r="K14" s="109"/>
      <c r="L14" s="109"/>
      <c r="M14" s="114"/>
      <c r="N14" s="153" t="str">
        <f>IFERROR(IF(N$9&lt;$I14, " ",IF($N$9&gt;$J14," ",INDEX('Standard costing - VPS'!$B$2:$J$7,MATCH($I14,'Standard costing - VPS'!$B$2:$B$7,0),MATCH($G14,'Standard costing - VPS'!$B$2:$J$2,0))*1/12))," ")</f>
        <v xml:space="preserve"> </v>
      </c>
      <c r="O14" s="190" t="str">
        <f>IF(O$9&lt;$I14," ",IF($O$9&gt;$J14," ",INDEX('Standard costing - VPS'!$B$2:$J$7,MATCH($I14,'Standard costing - VPS'!$B$2:$B$7,0),MATCH($G14,'Standard costing - VPS'!$B$2:$J$2,0))*$H14*(M14/12)))</f>
        <v xml:space="preserve"> </v>
      </c>
      <c r="P14" s="124" t="str">
        <f>IF(P$9&lt;$I14, " ",IF($P$9&gt;$J14," ",INDEX('Standard costing - VPS'!$B$2:$J$7,MATCH($I14,'Standard costing - VPS'!$B$2:$B$7,0),MATCH($G14,'Standard costing - VPS'!$B$2:$J$2,0))*$H14))</f>
        <v xml:space="preserve"> </v>
      </c>
      <c r="Q14" s="124" t="str">
        <f>IF(Q$9&lt;$I14," ",IF($Q$9&gt;$J14," ",INDEX('Standard costing - VPS'!$B$2:$J$7,MATCH($I14,'Standard costing - VPS'!$B$2:$B$7,0),MATCH($G14,'Standard costing - VPS'!$B$2:$J$2,0))*$H14))</f>
        <v xml:space="preserve"> </v>
      </c>
      <c r="R14" s="124" t="str">
        <f>IF(R$9&lt;$I14, " ",IF($R$9&gt;$J14," ",INDEX('Standard costing - VPS'!$B$2:$J$7,MATCH($I14,'Standard costing - VPS'!$B$2:$B$7,0),MATCH($G14,'Standard costing - VPS'!$B$2:$J$2,0))*$H14))</f>
        <v xml:space="preserve"> </v>
      </c>
      <c r="S14" s="218">
        <f t="shared" si="1"/>
        <v>0</v>
      </c>
      <c r="T14" s="153" t="str">
        <f>IF(T$9&lt;$I14," ",IF($T$9&gt;$J14," ",INDEX('Standard costing - VPS'!$B$2:$J$7,MATCH($I14,'Standard costing - VPS'!$B$2:$B$7,0),MATCH($G14,'Standard costing - VPS'!$B$2:$J$2,0))*$H14))</f>
        <v xml:space="preserve"> </v>
      </c>
      <c r="U14" s="132"/>
      <c r="V14" s="133"/>
      <c r="W14" s="134"/>
      <c r="X14" s="111"/>
      <c r="Z14" s="25"/>
    </row>
    <row r="15" spans="1:26" x14ac:dyDescent="0.25">
      <c r="C15" s="105"/>
      <c r="D15" s="106"/>
      <c r="E15" s="113"/>
      <c r="F15" s="331">
        <f t="shared" si="0"/>
        <v>0</v>
      </c>
      <c r="G15" s="107"/>
      <c r="H15" s="108"/>
      <c r="I15" s="109"/>
      <c r="J15" s="109"/>
      <c r="K15" s="109"/>
      <c r="L15" s="109"/>
      <c r="M15" s="114"/>
      <c r="N15" s="153" t="str">
        <f>IFERROR(IF(N$9&lt;$I15, " ",IF($N$9&gt;$J15," ",INDEX('Standard costing - VPS'!$B$2:$J$7,MATCH($I15,'Standard costing - VPS'!$B$2:$B$7,0),MATCH($G15,'Standard costing - VPS'!$B$2:$J$2,0))*1/12))," ")</f>
        <v xml:space="preserve"> </v>
      </c>
      <c r="O15" s="190" t="str">
        <f>IF(O$9&lt;$I15," ",IF($O$9&gt;$J15," ",INDEX('Standard costing - VPS'!$B$2:$J$7,MATCH($I15,'Standard costing - VPS'!$B$2:$B$7,0),MATCH($G15,'Standard costing - VPS'!$B$2:$J$2,0))*$H15*(M15/12)))</f>
        <v xml:space="preserve"> </v>
      </c>
      <c r="P15" s="124" t="str">
        <f>IF(P$9&lt;$I15, " ",IF($P$9&gt;$J15," ",INDEX('Standard costing - VPS'!$B$2:$J$7,MATCH($I15,'Standard costing - VPS'!$B$2:$B$7,0),MATCH($G15,'Standard costing - VPS'!$B$2:$J$2,0))*$H15))</f>
        <v xml:space="preserve"> </v>
      </c>
      <c r="Q15" s="124" t="str">
        <f>IF(Q$9&lt;$I15," ",IF($Q$9&gt;$J15," ",INDEX('Standard costing - VPS'!$B$2:$J$7,MATCH($I15,'Standard costing - VPS'!$B$2:$B$7,0),MATCH($G15,'Standard costing - VPS'!$B$2:$J$2,0))*$H15))</f>
        <v xml:space="preserve"> </v>
      </c>
      <c r="R15" s="124" t="str">
        <f>IF(R$9&lt;$I15, " ",IF($R$9&gt;$J15," ",INDEX('Standard costing - VPS'!$B$2:$J$7,MATCH($I15,'Standard costing - VPS'!$B$2:$B$7,0),MATCH($G15,'Standard costing - VPS'!$B$2:$J$2,0))*$H15))</f>
        <v xml:space="preserve"> </v>
      </c>
      <c r="S15" s="218">
        <f>SUM(N15:R15)</f>
        <v>0</v>
      </c>
      <c r="T15" s="153" t="str">
        <f>IF(T$9&lt;$I15," ",IF($T$9&gt;$J15," ",INDEX('Standard costing - VPS'!$B$2:$J$7,MATCH($I15,'Standard costing - VPS'!$B$2:$B$7,0),MATCH($G15,'Standard costing - VPS'!$B$2:$J$2,0))*$H15))</f>
        <v xml:space="preserve"> </v>
      </c>
      <c r="U15" s="132"/>
      <c r="V15" s="133"/>
      <c r="W15" s="134"/>
      <c r="X15" s="111"/>
      <c r="Z15" s="25"/>
    </row>
    <row r="16" spans="1:26" x14ac:dyDescent="0.25">
      <c r="C16" s="105"/>
      <c r="D16" s="106"/>
      <c r="E16" s="113"/>
      <c r="F16" s="331">
        <f t="shared" si="0"/>
        <v>0</v>
      </c>
      <c r="G16" s="107"/>
      <c r="H16" s="108"/>
      <c r="I16" s="109"/>
      <c r="J16" s="109"/>
      <c r="K16" s="109"/>
      <c r="L16" s="109"/>
      <c r="M16" s="114"/>
      <c r="N16" s="153" t="str">
        <f>IFERROR(IF(N$9&lt;$I16, " ",IF($N$9&gt;$J16," ",INDEX('Standard costing - VPS'!$B$2:$J$7,MATCH($I16,'Standard costing - VPS'!$B$2:$B$7,0),MATCH($G16,'Standard costing - VPS'!$B$2:$J$2,0))*1/12))," ")</f>
        <v xml:space="preserve"> </v>
      </c>
      <c r="O16" s="190" t="str">
        <f>IF(O$9&lt;$I16," ",IF($O$9&gt;$J16," ",INDEX('Standard costing - VPS'!$B$2:$J$7,MATCH($I16,'Standard costing - VPS'!$B$2:$B$7,0),MATCH($G16,'Standard costing - VPS'!$B$2:$J$2,0))*$H16*(M16/12)))</f>
        <v xml:space="preserve"> </v>
      </c>
      <c r="P16" s="124" t="str">
        <f>IF(P$9&lt;$I16, " ",IF($P$9&gt;$J16," ",INDEX('Standard costing - VPS'!$B$2:$J$7,MATCH($I16,'Standard costing - VPS'!$B$2:$B$7,0),MATCH($G16,'Standard costing - VPS'!$B$2:$J$2,0))*$H16))</f>
        <v xml:space="preserve"> </v>
      </c>
      <c r="Q16" s="124" t="str">
        <f>IF(Q$9&lt;$I16," ",IF($Q$9&gt;$J16," ",INDEX('Standard costing - VPS'!$B$2:$J$7,MATCH($I16,'Standard costing - VPS'!$B$2:$B$7,0),MATCH($G16,'Standard costing - VPS'!$B$2:$J$2,0))*$H16))</f>
        <v xml:space="preserve"> </v>
      </c>
      <c r="R16" s="124" t="str">
        <f>IF(R$9&lt;$I16, " ",IF($R$9&gt;$J16," ",INDEX('Standard costing - VPS'!$B$2:$J$7,MATCH($I16,'Standard costing - VPS'!$B$2:$B$7,0),MATCH($G16,'Standard costing - VPS'!$B$2:$J$2,0))*$H16))</f>
        <v xml:space="preserve"> </v>
      </c>
      <c r="S16" s="218">
        <f t="shared" si="1"/>
        <v>0</v>
      </c>
      <c r="T16" s="153" t="str">
        <f>IF(T$9&lt;$I16," ",IF($T$9&gt;$J16," ",INDEX('Standard costing - VPS'!$B$2:$J$7,MATCH($I16,'Standard costing - VPS'!$B$2:$B$7,0),MATCH($G16,'Standard costing - VPS'!$B$2:$J$2,0))*$H16))</f>
        <v xml:space="preserve"> </v>
      </c>
      <c r="U16" s="132"/>
      <c r="V16" s="133"/>
      <c r="W16" s="134"/>
      <c r="X16" s="111"/>
      <c r="Z16" s="25"/>
    </row>
    <row r="17" spans="1:26" x14ac:dyDescent="0.25">
      <c r="C17" s="105"/>
      <c r="D17" s="106"/>
      <c r="E17" s="113"/>
      <c r="F17" s="331">
        <f t="shared" ref="F17:F22" si="2">IF(OR(E17="Program",E17="WoVG Capability"),"[Insert Program/WoVG Capability name here]",E17)</f>
        <v>0</v>
      </c>
      <c r="G17" s="107"/>
      <c r="H17" s="108"/>
      <c r="I17" s="109"/>
      <c r="J17" s="109"/>
      <c r="K17" s="109"/>
      <c r="L17" s="109"/>
      <c r="M17" s="114"/>
      <c r="N17" s="153" t="str">
        <f>IFERROR(IF(N$9&lt;$I17, " ",IF($N$9&gt;$J17," ",INDEX('Standard costing - VPS'!$B$2:$J$7,MATCH($I17,'Standard costing - VPS'!$B$2:$B$7,0),MATCH($G17,'Standard costing - VPS'!$B$2:$J$2,0))*1/12))," ")</f>
        <v xml:space="preserve"> </v>
      </c>
      <c r="O17" s="190" t="str">
        <f>IF(O$9&lt;$I17," ",IF($O$9&gt;$J17," ",INDEX('Standard costing - VPS'!$B$2:$J$7,MATCH($I17,'Standard costing - VPS'!$B$2:$B$7,0),MATCH($G17,'Standard costing - VPS'!$B$2:$J$2,0))*$H17*(M17/12)))</f>
        <v xml:space="preserve"> </v>
      </c>
      <c r="P17" s="124" t="str">
        <f>IF(P$9&lt;$I17, " ",IF($P$9&gt;$J17," ",INDEX('Standard costing - VPS'!$B$2:$J$7,MATCH($I17,'Standard costing - VPS'!$B$2:$B$7,0),MATCH($G17,'Standard costing - VPS'!$B$2:$J$2,0))*$H17))</f>
        <v xml:space="preserve"> </v>
      </c>
      <c r="Q17" s="124" t="str">
        <f>IF(Q$9&lt;$I17," ",IF($Q$9&gt;$J17," ",INDEX('Standard costing - VPS'!$B$2:$J$7,MATCH($I17,'Standard costing - VPS'!$B$2:$B$7,0),MATCH($G17,'Standard costing - VPS'!$B$2:$J$2,0))*$H17))</f>
        <v xml:space="preserve"> </v>
      </c>
      <c r="R17" s="124" t="str">
        <f>IF(R$9&lt;$I17, " ",IF($R$9&gt;$J17," ",INDEX('Standard costing - VPS'!$B$2:$J$7,MATCH($I17,'Standard costing - VPS'!$B$2:$B$7,0),MATCH($G17,'Standard costing - VPS'!$B$2:$J$2,0))*$H17))</f>
        <v xml:space="preserve"> </v>
      </c>
      <c r="S17" s="218">
        <f t="shared" si="1"/>
        <v>0</v>
      </c>
      <c r="T17" s="153" t="str">
        <f>IF(T$9&lt;$I17," ",IF($T$9&gt;$J17," ",INDEX('Standard costing - VPS'!$B$2:$J$7,MATCH($I17,'Standard costing - VPS'!$B$2:$B$7,0),MATCH($G17,'Standard costing - VPS'!$B$2:$J$2,0))*$H17))</f>
        <v xml:space="preserve"> </v>
      </c>
      <c r="U17" s="132"/>
      <c r="V17" s="133"/>
      <c r="W17" s="134"/>
      <c r="X17" s="111"/>
      <c r="Z17" s="25"/>
    </row>
    <row r="18" spans="1:26" x14ac:dyDescent="0.25">
      <c r="C18" s="105"/>
      <c r="D18" s="106"/>
      <c r="E18" s="113"/>
      <c r="F18" s="331">
        <f t="shared" si="2"/>
        <v>0</v>
      </c>
      <c r="G18" s="107"/>
      <c r="H18" s="108"/>
      <c r="I18" s="109"/>
      <c r="J18" s="109"/>
      <c r="K18" s="109"/>
      <c r="L18" s="109"/>
      <c r="M18" s="114"/>
      <c r="N18" s="153" t="str">
        <f>IFERROR(IF(N$9&lt;$I18, " ",IF($N$9&gt;$J18," ",INDEX('Standard costing - VPS'!$B$2:$J$7,MATCH($I18,'Standard costing - VPS'!$B$2:$B$7,0),MATCH($G18,'Standard costing - VPS'!$B$2:$J$2,0))*1/12))," ")</f>
        <v xml:space="preserve"> </v>
      </c>
      <c r="O18" s="190" t="str">
        <f>IF(O$9&lt;$I18," ",IF($O$9&gt;$J18," ",INDEX('Standard costing - VPS'!$B$2:$J$7,MATCH($I18,'Standard costing - VPS'!$B$2:$B$7,0),MATCH($G18,'Standard costing - VPS'!$B$2:$J$2,0))*$H18*(M18/12)))</f>
        <v xml:space="preserve"> </v>
      </c>
      <c r="P18" s="124" t="str">
        <f>IF(P$9&lt;$I18, " ",IF($P$9&gt;$J18," ",INDEX('Standard costing - VPS'!$B$2:$J$7,MATCH($I18,'Standard costing - VPS'!$B$2:$B$7,0),MATCH($G18,'Standard costing - VPS'!$B$2:$J$2,0))*$H18))</f>
        <v xml:space="preserve"> </v>
      </c>
      <c r="Q18" s="124" t="str">
        <f>IF(Q$9&lt;$I18," ",IF($Q$9&gt;$J18," ",INDEX('Standard costing - VPS'!$B$2:$J$7,MATCH($I18,'Standard costing - VPS'!$B$2:$B$7,0),MATCH($G18,'Standard costing - VPS'!$B$2:$J$2,0))*$H18))</f>
        <v xml:space="preserve"> </v>
      </c>
      <c r="R18" s="124" t="str">
        <f>IF(R$9&lt;$I18, " ",IF($R$9&gt;$J18," ",INDEX('Standard costing - VPS'!$B$2:$J$7,MATCH($I18,'Standard costing - VPS'!$B$2:$B$7,0),MATCH($G18,'Standard costing - VPS'!$B$2:$J$2,0))*$H18))</f>
        <v xml:space="preserve"> </v>
      </c>
      <c r="S18" s="218">
        <f t="shared" si="1"/>
        <v>0</v>
      </c>
      <c r="T18" s="153" t="str">
        <f>IF(T$9&lt;$I18," ",IF($T$9&gt;$J18," ",INDEX('Standard costing - VPS'!$B$2:$J$7,MATCH($I18,'Standard costing - VPS'!$B$2:$B$7,0),MATCH($G18,'Standard costing - VPS'!$B$2:$J$2,0))*$H18))</f>
        <v xml:space="preserve"> </v>
      </c>
      <c r="U18" s="132"/>
      <c r="V18" s="133"/>
      <c r="W18" s="134"/>
      <c r="X18" s="111"/>
      <c r="Z18" s="25"/>
    </row>
    <row r="19" spans="1:26" x14ac:dyDescent="0.25">
      <c r="C19" s="105"/>
      <c r="D19" s="106"/>
      <c r="E19" s="113"/>
      <c r="F19" s="331">
        <f t="shared" si="2"/>
        <v>0</v>
      </c>
      <c r="G19" s="107"/>
      <c r="H19" s="108"/>
      <c r="I19" s="109"/>
      <c r="J19" s="109"/>
      <c r="K19" s="109"/>
      <c r="L19" s="109"/>
      <c r="M19" s="114"/>
      <c r="N19" s="153" t="str">
        <f>IFERROR(IF(N$9&lt;$I19, " ",IF($N$9&gt;$J19," ",INDEX('Standard costing - VPS'!$B$2:$J$7,MATCH($I19,'Standard costing - VPS'!$B$2:$B$7,0),MATCH($G19,'Standard costing - VPS'!$B$2:$J$2,0))*1/12))," ")</f>
        <v xml:space="preserve"> </v>
      </c>
      <c r="O19" s="190" t="str">
        <f>IF(O$9&lt;$I19," ",IF($O$9&gt;$J19," ",INDEX('Standard costing - VPS'!$B$2:$J$7,MATCH($I19,'Standard costing - VPS'!$B$2:$B$7,0),MATCH($G19,'Standard costing - VPS'!$B$2:$J$2,0))*$H19*(M19/12)))</f>
        <v xml:space="preserve"> </v>
      </c>
      <c r="P19" s="124" t="str">
        <f>IF(P$9&lt;$I19, " ",IF($P$9&gt;$J19," ",INDEX('Standard costing - VPS'!$B$2:$J$7,MATCH($I19,'Standard costing - VPS'!$B$2:$B$7,0),MATCH($G19,'Standard costing - VPS'!$B$2:$J$2,0))*$H19))</f>
        <v xml:space="preserve"> </v>
      </c>
      <c r="Q19" s="124" t="str">
        <f>IF(Q$9&lt;$I19," ",IF($Q$9&gt;$J19," ",INDEX('Standard costing - VPS'!$B$2:$J$7,MATCH($I19,'Standard costing - VPS'!$B$2:$B$7,0),MATCH($G19,'Standard costing - VPS'!$B$2:$J$2,0))*$H19))</f>
        <v xml:space="preserve"> </v>
      </c>
      <c r="R19" s="124" t="str">
        <f>IF(R$9&lt;$I19, " ",IF($R$9&gt;$J19," ",INDEX('Standard costing - VPS'!$B$2:$J$7,MATCH($I19,'Standard costing - VPS'!$B$2:$B$7,0),MATCH($G19,'Standard costing - VPS'!$B$2:$J$2,0))*$H19))</f>
        <v xml:space="preserve"> </v>
      </c>
      <c r="S19" s="218">
        <f t="shared" si="1"/>
        <v>0</v>
      </c>
      <c r="T19" s="153" t="str">
        <f>IF(T$9&lt;$I19," ",IF($T$9&gt;$J19," ",INDEX('Standard costing - VPS'!$B$2:$J$7,MATCH($I19,'Standard costing - VPS'!$B$2:$B$7,0),MATCH($G19,'Standard costing - VPS'!$B$2:$J$2,0))*$H19))</f>
        <v xml:space="preserve"> </v>
      </c>
      <c r="U19" s="132"/>
      <c r="V19" s="133"/>
      <c r="W19" s="134"/>
      <c r="X19" s="111"/>
      <c r="Z19" s="25"/>
    </row>
    <row r="20" spans="1:26" x14ac:dyDescent="0.25">
      <c r="C20" s="105"/>
      <c r="D20" s="106"/>
      <c r="E20" s="113"/>
      <c r="F20" s="331">
        <f t="shared" si="2"/>
        <v>0</v>
      </c>
      <c r="G20" s="107"/>
      <c r="H20" s="108"/>
      <c r="I20" s="109"/>
      <c r="J20" s="109"/>
      <c r="K20" s="109"/>
      <c r="L20" s="109"/>
      <c r="M20" s="114"/>
      <c r="N20" s="153" t="str">
        <f>IFERROR(IF(N$9&lt;$I20, " ",IF($N$9&gt;$J20," ",INDEX('Standard costing - VPS'!$B$2:$J$7,MATCH($I20,'Standard costing - VPS'!$B$2:$B$7,0),MATCH($G20,'Standard costing - VPS'!$B$2:$J$2,0))*1/12))," ")</f>
        <v xml:space="preserve"> </v>
      </c>
      <c r="O20" s="190" t="str">
        <f>IF(O$9&lt;$I20," ",IF($O$9&gt;$J20," ",INDEX('Standard costing - VPS'!$B$2:$J$7,MATCH($I20,'Standard costing - VPS'!$B$2:$B$7,0),MATCH($G20,'Standard costing - VPS'!$B$2:$J$2,0))*$H20*(M20/12)))</f>
        <v xml:space="preserve"> </v>
      </c>
      <c r="P20" s="124" t="str">
        <f>IF(P$9&lt;$I20, " ",IF($P$9&gt;$J20," ",INDEX('Standard costing - VPS'!$B$2:$J$7,MATCH($I20,'Standard costing - VPS'!$B$2:$B$7,0),MATCH($G20,'Standard costing - VPS'!$B$2:$J$2,0))*$H20))</f>
        <v xml:space="preserve"> </v>
      </c>
      <c r="Q20" s="124" t="str">
        <f>IF(Q$9&lt;$I20," ",IF($Q$9&gt;$J20," ",INDEX('Standard costing - VPS'!$B$2:$J$7,MATCH($I20,'Standard costing - VPS'!$B$2:$B$7,0),MATCH($G20,'Standard costing - VPS'!$B$2:$J$2,0))*$H20))</f>
        <v xml:space="preserve"> </v>
      </c>
      <c r="R20" s="124" t="str">
        <f>IF(R$9&lt;$I20, " ",IF($R$9&gt;$J20," ",INDEX('Standard costing - VPS'!$B$2:$J$7,MATCH($I20,'Standard costing - VPS'!$B$2:$B$7,0),MATCH($G20,'Standard costing - VPS'!$B$2:$J$2,0))*$H20))</f>
        <v xml:space="preserve"> </v>
      </c>
      <c r="S20" s="218">
        <f t="shared" si="1"/>
        <v>0</v>
      </c>
      <c r="T20" s="153" t="str">
        <f>IF(T$9&lt;$I20," ",IF($T$9&gt;$J20," ",INDEX('Standard costing - VPS'!$B$2:$J$7,MATCH($I20,'Standard costing - VPS'!$B$2:$B$7,0),MATCH($G20,'Standard costing - VPS'!$B$2:$J$2,0))*$H20))</f>
        <v xml:space="preserve"> </v>
      </c>
      <c r="U20" s="132">
        <v>0</v>
      </c>
      <c r="V20" s="133">
        <v>0</v>
      </c>
      <c r="W20" s="134" t="s">
        <v>169</v>
      </c>
      <c r="X20" s="111"/>
      <c r="Z20" s="25"/>
    </row>
    <row r="21" spans="1:26" x14ac:dyDescent="0.25">
      <c r="C21" s="105"/>
      <c r="D21" s="106"/>
      <c r="E21" s="113"/>
      <c r="F21" s="331">
        <f t="shared" si="2"/>
        <v>0</v>
      </c>
      <c r="G21" s="107"/>
      <c r="H21" s="108"/>
      <c r="I21" s="109"/>
      <c r="J21" s="109"/>
      <c r="K21" s="109"/>
      <c r="L21" s="109"/>
      <c r="M21" s="114"/>
      <c r="N21" s="153" t="str">
        <f>IFERROR(IF(N$9&lt;$I21, " ",IF($N$9&gt;$J21," ",INDEX('Standard costing - VPS'!$B$2:$J$7,MATCH($I21,'Standard costing - VPS'!$B$2:$B$7,0),MATCH($G21,'Standard costing - VPS'!$B$2:$J$2,0))*1/12))," ")</f>
        <v xml:space="preserve"> </v>
      </c>
      <c r="O21" s="190" t="str">
        <f>IF(O$9&lt;$I21," ",IF($O$9&gt;$J21," ",INDEX('Standard costing - VPS'!$B$2:$J$7,MATCH($I21,'Standard costing - VPS'!$B$2:$B$7,0),MATCH($G21,'Standard costing - VPS'!$B$2:$J$2,0))*$H21*(M21/12)))</f>
        <v xml:space="preserve"> </v>
      </c>
      <c r="P21" s="124" t="str">
        <f>IF(P$9&lt;$I21, " ",IF($P$9&gt;$J21," ",INDEX('Standard costing - VPS'!$B$2:$J$7,MATCH($I21,'Standard costing - VPS'!$B$2:$B$7,0),MATCH($G21,'Standard costing - VPS'!$B$2:$J$2,0))*$H21))</f>
        <v xml:space="preserve"> </v>
      </c>
      <c r="Q21" s="124" t="str">
        <f>IF(Q$9&lt;$I21," ",IF($Q$9&gt;$J21," ",INDEX('Standard costing - VPS'!$B$2:$J$7,MATCH($I21,'Standard costing - VPS'!$B$2:$B$7,0),MATCH($G21,'Standard costing - VPS'!$B$2:$J$2,0))*$H21))</f>
        <v xml:space="preserve"> </v>
      </c>
      <c r="R21" s="124" t="str">
        <f>IF(R$9&lt;$I21, " ",IF($R$9&gt;$J21," ",INDEX('Standard costing - VPS'!$B$2:$J$7,MATCH($I21,'Standard costing - VPS'!$B$2:$B$7,0),MATCH($G21,'Standard costing - VPS'!$B$2:$J$2,0))*$H21))</f>
        <v xml:space="preserve"> </v>
      </c>
      <c r="S21" s="218">
        <f t="shared" si="1"/>
        <v>0</v>
      </c>
      <c r="T21" s="153" t="str">
        <f>IF(T$9&lt;$I21," ",IF($T$9&gt;$J21," ",INDEX('Standard costing - VPS'!$B$2:$J$7,MATCH($I21,'Standard costing - VPS'!$B$2:$B$7,0),MATCH($G21,'Standard costing - VPS'!$B$2:$J$2,0))*$H21))</f>
        <v xml:space="preserve"> </v>
      </c>
      <c r="U21" s="132">
        <v>0</v>
      </c>
      <c r="V21" s="133">
        <v>0</v>
      </c>
      <c r="W21" s="134" t="s">
        <v>169</v>
      </c>
      <c r="X21" s="111"/>
      <c r="Z21" s="25"/>
    </row>
    <row r="22" spans="1:26" x14ac:dyDescent="0.25">
      <c r="C22" s="105"/>
      <c r="D22" s="106"/>
      <c r="E22" s="113"/>
      <c r="F22" s="113">
        <f t="shared" si="2"/>
        <v>0</v>
      </c>
      <c r="G22" s="107"/>
      <c r="H22" s="108"/>
      <c r="I22" s="109"/>
      <c r="J22" s="109"/>
      <c r="K22" s="109"/>
      <c r="L22" s="109"/>
      <c r="M22" s="114"/>
      <c r="N22" s="153" t="str">
        <f>IFERROR(IF(N$9&lt;$I22, " ",IF($N$9&gt;$J22," ",INDEX('Standard costing - VPS'!$B$2:$J$7,MATCH($I22,'Standard costing - VPS'!$B$2:$B$7,0),MATCH($G22,'Standard costing - VPS'!$B$2:$J$2,0))*1/12))," ")</f>
        <v xml:space="preserve"> </v>
      </c>
      <c r="O22" s="190" t="str">
        <f>IF(O$9&lt;$I22," ",IF($O$9&gt;$J22," ",INDEX('Standard costing - VPS'!$B$2:$J$7,MATCH($I22,'Standard costing - VPS'!$B$2:$B$7,0),MATCH($G22,'Standard costing - VPS'!$B$2:$J$2,0))*$H22*(M22/12)))</f>
        <v xml:space="preserve"> </v>
      </c>
      <c r="P22" s="124" t="str">
        <f>IF(P$9&lt;$I22, " ",IF($P$9&gt;$J22," ",INDEX('Standard costing - VPS'!$B$2:$J$7,MATCH($I22,'Standard costing - VPS'!$B$2:$B$7,0),MATCH($G22,'Standard costing - VPS'!$B$2:$J$2,0))*$H22))</f>
        <v xml:space="preserve"> </v>
      </c>
      <c r="Q22" s="124" t="str">
        <f>IF(Q$9&lt;$I22," ",IF($Q$9&gt;$J22," ",INDEX('Standard costing - VPS'!$B$2:$J$7,MATCH($I22,'Standard costing - VPS'!$B$2:$B$7,0),MATCH($G22,'Standard costing - VPS'!$B$2:$J$2,0))*$H22))</f>
        <v xml:space="preserve"> </v>
      </c>
      <c r="R22" s="124" t="str">
        <f>IF(R$9&lt;$I22, " ",IF($R$9&gt;$J22," ",INDEX('Standard costing - VPS'!$B$2:$J$7,MATCH($I22,'Standard costing - VPS'!$B$2:$B$7,0),MATCH($G22,'Standard costing - VPS'!$B$2:$J$2,0))*$H22))</f>
        <v xml:space="preserve"> </v>
      </c>
      <c r="S22" s="218">
        <f t="shared" si="1"/>
        <v>0</v>
      </c>
      <c r="T22" s="153" t="str">
        <f>IF(T$9&lt;$I22," ",IF($T$9&gt;$J22," ",INDEX('Standard costing - VPS'!$B$2:$J$7,MATCH($I22,'Standard costing - VPS'!$B$2:$B$7,0),MATCH($G22,'Standard costing - VPS'!$B$2:$J$2,0))*$H22))</f>
        <v xml:space="preserve"> </v>
      </c>
      <c r="U22" s="132">
        <v>0</v>
      </c>
      <c r="V22" s="133">
        <v>0</v>
      </c>
      <c r="W22" s="134" t="s">
        <v>169</v>
      </c>
      <c r="X22" s="111"/>
      <c r="Z22" s="25"/>
    </row>
    <row r="23" spans="1:26" ht="21.75" thickBot="1" x14ac:dyDescent="0.3">
      <c r="C23" s="117" t="s">
        <v>55</v>
      </c>
      <c r="D23" s="118"/>
      <c r="E23" s="119"/>
      <c r="F23" s="119"/>
      <c r="G23" s="119"/>
      <c r="H23" s="119">
        <f>SUM(H11:H22)</f>
        <v>0</v>
      </c>
      <c r="I23" s="119"/>
      <c r="J23" s="119"/>
      <c r="K23" s="119"/>
      <c r="L23" s="119"/>
      <c r="M23" s="119"/>
      <c r="N23" s="191">
        <f>SUM(N11:N22)</f>
        <v>0</v>
      </c>
      <c r="O23" s="191">
        <f t="shared" ref="O23:V23" si="3">SUM(O11:O22)</f>
        <v>0</v>
      </c>
      <c r="P23" s="126">
        <f t="shared" si="3"/>
        <v>0</v>
      </c>
      <c r="Q23" s="127">
        <f t="shared" si="3"/>
        <v>0</v>
      </c>
      <c r="R23" s="126">
        <f t="shared" si="3"/>
        <v>0</v>
      </c>
      <c r="S23" s="170">
        <f t="shared" ref="S23:S74" si="4">SUM(N23:R23)</f>
        <v>0</v>
      </c>
      <c r="T23" s="126">
        <f t="shared" si="3"/>
        <v>0</v>
      </c>
      <c r="U23" s="135">
        <f t="shared" si="3"/>
        <v>0</v>
      </c>
      <c r="V23" s="126">
        <f t="shared" si="3"/>
        <v>0</v>
      </c>
      <c r="W23" s="136" t="s">
        <v>169</v>
      </c>
      <c r="X23" s="120"/>
      <c r="Z23" s="25"/>
    </row>
    <row r="24" spans="1:26" x14ac:dyDescent="0.25">
      <c r="C24" s="71" t="s">
        <v>12</v>
      </c>
      <c r="D24" s="88"/>
      <c r="E24" s="88"/>
      <c r="F24" s="88"/>
      <c r="G24" s="90"/>
      <c r="H24" s="90"/>
      <c r="I24" s="90"/>
      <c r="J24" s="90"/>
      <c r="K24" s="90"/>
      <c r="L24" s="90"/>
      <c r="M24" s="90"/>
      <c r="N24" s="192"/>
      <c r="O24" s="192"/>
      <c r="P24" s="138"/>
      <c r="Q24" s="138"/>
      <c r="R24" s="138"/>
      <c r="S24" s="225"/>
      <c r="T24" s="138"/>
      <c r="U24" s="139"/>
      <c r="V24" s="130"/>
      <c r="W24" s="137"/>
      <c r="X24" s="23"/>
    </row>
    <row r="25" spans="1:26" ht="56.25" x14ac:dyDescent="0.25">
      <c r="C25" s="105" t="s">
        <v>48</v>
      </c>
      <c r="D25" s="106"/>
      <c r="E25" s="113"/>
      <c r="F25" s="113">
        <f>IF(OR(E25="Program",E25="WoVG Capability"),"[Insert Program/WoVG Capability name here]",E25)</f>
        <v>0</v>
      </c>
      <c r="G25" s="107" t="s">
        <v>56</v>
      </c>
      <c r="H25" s="108"/>
      <c r="I25" s="109"/>
      <c r="J25" s="109"/>
      <c r="K25" s="109" t="s">
        <v>61</v>
      </c>
      <c r="L25" s="109"/>
      <c r="M25" s="108" t="s">
        <v>169</v>
      </c>
      <c r="N25" s="193">
        <v>0</v>
      </c>
      <c r="O25" s="193">
        <v>0</v>
      </c>
      <c r="P25" s="128">
        <v>0</v>
      </c>
      <c r="Q25" s="128">
        <v>0</v>
      </c>
      <c r="R25" s="128">
        <v>0</v>
      </c>
      <c r="S25" s="220">
        <f t="shared" si="4"/>
        <v>0</v>
      </c>
      <c r="T25" s="128">
        <v>0</v>
      </c>
      <c r="U25" s="140">
        <v>0</v>
      </c>
      <c r="V25" s="128">
        <v>0</v>
      </c>
      <c r="W25" s="134" t="s">
        <v>169</v>
      </c>
      <c r="X25" s="121" t="s">
        <v>58</v>
      </c>
    </row>
    <row r="26" spans="1:26" x14ac:dyDescent="0.25">
      <c r="C26" s="105"/>
      <c r="D26" s="106"/>
      <c r="E26" s="113"/>
      <c r="F26" s="113">
        <f t="shared" ref="F26:F28" si="5">IF(OR(E26="Program",E26="WoVG Capability"),"[Insert Program/WoVG Capability name here]",E26)</f>
        <v>0</v>
      </c>
      <c r="G26" s="107" t="s">
        <v>56</v>
      </c>
      <c r="H26" s="108"/>
      <c r="I26" s="109"/>
      <c r="J26" s="109"/>
      <c r="K26" s="109" t="s">
        <v>61</v>
      </c>
      <c r="L26" s="109"/>
      <c r="M26" s="108" t="s">
        <v>169</v>
      </c>
      <c r="N26" s="193">
        <v>0</v>
      </c>
      <c r="O26" s="193">
        <v>0</v>
      </c>
      <c r="P26" s="128">
        <v>0</v>
      </c>
      <c r="Q26" s="128">
        <v>0</v>
      </c>
      <c r="R26" s="128">
        <v>0</v>
      </c>
      <c r="S26" s="220">
        <f t="shared" si="4"/>
        <v>0</v>
      </c>
      <c r="T26" s="128">
        <v>0</v>
      </c>
      <c r="U26" s="140">
        <v>0</v>
      </c>
      <c r="V26" s="128">
        <v>0</v>
      </c>
      <c r="W26" s="134" t="s">
        <v>169</v>
      </c>
      <c r="X26" s="122"/>
    </row>
    <row r="27" spans="1:26" x14ac:dyDescent="0.25">
      <c r="C27" s="105"/>
      <c r="D27" s="106"/>
      <c r="E27" s="113"/>
      <c r="F27" s="113">
        <f t="shared" si="5"/>
        <v>0</v>
      </c>
      <c r="G27" s="107" t="s">
        <v>56</v>
      </c>
      <c r="H27" s="108"/>
      <c r="I27" s="109"/>
      <c r="J27" s="109"/>
      <c r="K27" s="109" t="s">
        <v>61</v>
      </c>
      <c r="L27" s="109"/>
      <c r="M27" s="108" t="s">
        <v>169</v>
      </c>
      <c r="N27" s="193">
        <v>0</v>
      </c>
      <c r="O27" s="193">
        <v>0</v>
      </c>
      <c r="P27" s="128">
        <v>0</v>
      </c>
      <c r="Q27" s="128">
        <v>0</v>
      </c>
      <c r="R27" s="128">
        <v>0</v>
      </c>
      <c r="S27" s="220">
        <f t="shared" si="4"/>
        <v>0</v>
      </c>
      <c r="T27" s="128">
        <v>0</v>
      </c>
      <c r="U27" s="140">
        <v>0</v>
      </c>
      <c r="V27" s="128">
        <v>0</v>
      </c>
      <c r="W27" s="134" t="s">
        <v>169</v>
      </c>
      <c r="X27" s="122"/>
    </row>
    <row r="28" spans="1:26" x14ac:dyDescent="0.25">
      <c r="C28" s="105"/>
      <c r="D28" s="106"/>
      <c r="E28" s="113"/>
      <c r="F28" s="113">
        <f t="shared" si="5"/>
        <v>0</v>
      </c>
      <c r="G28" s="107" t="s">
        <v>56</v>
      </c>
      <c r="H28" s="108"/>
      <c r="I28" s="109"/>
      <c r="J28" s="109"/>
      <c r="K28" s="109" t="s">
        <v>61</v>
      </c>
      <c r="L28" s="109"/>
      <c r="M28" s="108" t="s">
        <v>169</v>
      </c>
      <c r="N28" s="193">
        <v>0</v>
      </c>
      <c r="O28" s="193">
        <v>0</v>
      </c>
      <c r="P28" s="128">
        <v>0</v>
      </c>
      <c r="Q28" s="128">
        <v>0</v>
      </c>
      <c r="R28" s="128">
        <v>0</v>
      </c>
      <c r="S28" s="220">
        <f t="shared" si="4"/>
        <v>0</v>
      </c>
      <c r="T28" s="128">
        <v>0</v>
      </c>
      <c r="U28" s="140">
        <v>0</v>
      </c>
      <c r="V28" s="128">
        <v>0</v>
      </c>
      <c r="W28" s="134" t="s">
        <v>169</v>
      </c>
      <c r="X28" s="122"/>
    </row>
    <row r="29" spans="1:26" ht="21.75" thickBot="1" x14ac:dyDescent="0.3">
      <c r="C29" s="117" t="s">
        <v>59</v>
      </c>
      <c r="D29" s="118"/>
      <c r="E29" s="119"/>
      <c r="F29" s="119"/>
      <c r="G29" s="119"/>
      <c r="H29" s="119">
        <f>SUM(H23:H28)</f>
        <v>0</v>
      </c>
      <c r="I29" s="119"/>
      <c r="J29" s="119"/>
      <c r="K29" s="119"/>
      <c r="L29" s="119"/>
      <c r="M29" s="119"/>
      <c r="N29" s="191">
        <f>SUM(N25:N28)</f>
        <v>0</v>
      </c>
      <c r="O29" s="191">
        <f t="shared" ref="O29:W29" si="6">SUM(O25:O28)</f>
        <v>0</v>
      </c>
      <c r="P29" s="126">
        <f t="shared" si="6"/>
        <v>0</v>
      </c>
      <c r="Q29" s="127">
        <f t="shared" si="6"/>
        <v>0</v>
      </c>
      <c r="R29" s="126">
        <f t="shared" si="6"/>
        <v>0</v>
      </c>
      <c r="S29" s="170">
        <f t="shared" si="4"/>
        <v>0</v>
      </c>
      <c r="T29" s="126">
        <f t="shared" si="6"/>
        <v>0</v>
      </c>
      <c r="U29" s="135">
        <f t="shared" si="6"/>
        <v>0</v>
      </c>
      <c r="V29" s="126">
        <f t="shared" si="6"/>
        <v>0</v>
      </c>
      <c r="W29" s="136">
        <f t="shared" si="6"/>
        <v>0</v>
      </c>
      <c r="X29" s="120"/>
      <c r="Z29" s="25"/>
    </row>
    <row r="30" spans="1:26" x14ac:dyDescent="0.25">
      <c r="A30" s="63"/>
      <c r="B30" s="64"/>
      <c r="C30" s="59" t="s">
        <v>167</v>
      </c>
      <c r="D30" s="49"/>
      <c r="E30" s="49"/>
      <c r="F30" s="49"/>
      <c r="G30" s="65"/>
      <c r="H30" s="66"/>
      <c r="I30" s="67"/>
      <c r="J30" s="60"/>
      <c r="K30" s="60"/>
      <c r="L30" s="60"/>
      <c r="M30" s="60"/>
      <c r="N30" s="194"/>
      <c r="O30" s="194"/>
      <c r="P30" s="130"/>
      <c r="Q30" s="130"/>
      <c r="R30" s="130"/>
      <c r="S30" s="220"/>
      <c r="T30" s="129"/>
      <c r="U30" s="130"/>
      <c r="V30" s="137"/>
      <c r="W30" s="141"/>
      <c r="X30" s="23"/>
    </row>
    <row r="31" spans="1:26" x14ac:dyDescent="0.25">
      <c r="A31" s="63"/>
      <c r="B31" s="64"/>
      <c r="C31" s="112" t="s">
        <v>51</v>
      </c>
      <c r="D31" s="113"/>
      <c r="E31" s="113" t="s">
        <v>49</v>
      </c>
      <c r="F31" s="113" t="s">
        <v>60</v>
      </c>
      <c r="G31" s="108"/>
      <c r="H31" s="83">
        <f>SUMIF($K$11:$K$28,$C31,$H$11:$H$28)</f>
        <v>0</v>
      </c>
      <c r="I31" s="108" t="s">
        <v>169</v>
      </c>
      <c r="J31" s="108" t="s">
        <v>169</v>
      </c>
      <c r="K31" s="108" t="s">
        <v>169</v>
      </c>
      <c r="L31" s="108" t="s">
        <v>169</v>
      </c>
      <c r="M31" s="116">
        <v>12</v>
      </c>
      <c r="N31" s="153">
        <f>SUMIFS($H$11:$H$28,$K$11:$K$28,$C31,N$11:N$28,"&gt;0")*'Standard costing - CAM'!D$19*(1/12)</f>
        <v>0</v>
      </c>
      <c r="O31" s="153">
        <f>(SUMIFS($H$11:$H$28,$K$11:$K$28,$C31,O$11:O$28,"&gt;0")*'Standard costing - CAM'!E$19*(M31/12))</f>
        <v>0</v>
      </c>
      <c r="P31" s="125">
        <f>(SUMIFS($H$11:$H$28,$K$11:$K$28,$C31,P$11:P$28,"&gt;0")*'Standard costing - CAM'!F$19)</f>
        <v>0</v>
      </c>
      <c r="Q31" s="125">
        <f>(SUMIFS($H$11:$H$28,$K$11:$K$28,$C31,Q$11:Q$28,"&gt;0")*'Standard costing - CAM'!G$19)</f>
        <v>0</v>
      </c>
      <c r="R31" s="125">
        <f>(SUMIFS($H$11:$H$28,$K$11:$K$28,$C31,R$11:R$28,"&gt;0")*'Standard costing - CAM'!H$19)</f>
        <v>0</v>
      </c>
      <c r="S31" s="219">
        <f t="shared" ref="S31:S33" si="7">SUM(N31:R31)</f>
        <v>0</v>
      </c>
      <c r="T31" s="125">
        <f>(SUMIFS($H$11:$H$28,$K$11:$K$28,$C31,T$11:T$28,"&gt;0")*'Standard costing - CAM'!I$19)</f>
        <v>0</v>
      </c>
      <c r="U31" s="132">
        <v>0</v>
      </c>
      <c r="V31" s="134">
        <v>0</v>
      </c>
      <c r="W31" s="142" t="s">
        <v>169</v>
      </c>
      <c r="X31" s="111"/>
    </row>
    <row r="32" spans="1:26" x14ac:dyDescent="0.25">
      <c r="A32" s="63"/>
      <c r="B32" s="64"/>
      <c r="C32" s="112" t="s">
        <v>61</v>
      </c>
      <c r="D32" s="113"/>
      <c r="E32" s="113" t="s">
        <v>49</v>
      </c>
      <c r="F32" s="113" t="s">
        <v>60</v>
      </c>
      <c r="G32" s="108"/>
      <c r="H32" s="83">
        <f>SUMIF($K$11:$K$28,$C32,$H$11:$H$28)</f>
        <v>0</v>
      </c>
      <c r="I32" s="108" t="s">
        <v>169</v>
      </c>
      <c r="J32" s="108" t="s">
        <v>169</v>
      </c>
      <c r="K32" s="108" t="s">
        <v>169</v>
      </c>
      <c r="L32" s="108" t="s">
        <v>169</v>
      </c>
      <c r="M32" s="116">
        <v>12</v>
      </c>
      <c r="N32" s="153">
        <f>SUMIFS($H$11:$H$28,$K$11:$K$28,$C32,N$11:N$28,"&gt;0")*'Standard costing - CAM'!D$18*(1/12)</f>
        <v>0</v>
      </c>
      <c r="O32" s="153">
        <f>(SUMIFS($H$11:$H$28,$K$11:$K$28,$C32,O$11:O$28,"&gt;0")*'Standard costing - CAM'!E$18*(M32/12))</f>
        <v>0</v>
      </c>
      <c r="P32" s="125">
        <f>(SUMIFS($H$11:$H$28,$K$11:$K$28,$C32,P$11:P$28,"&gt;0")*'Standard costing - CAM'!F$18)</f>
        <v>0</v>
      </c>
      <c r="Q32" s="125">
        <f>(SUMIFS($H$11:$H$28,$K$11:$K$28,$C32,Q$11:Q$28,"&gt;0")*'Standard costing - CAM'!G$18)</f>
        <v>0</v>
      </c>
      <c r="R32" s="125">
        <f>(SUMIFS($H$11:$H$28,$K$11:$K$28,$C32,R$11:R$28,"&gt;0")*'Standard costing - CAM'!H$18)</f>
        <v>0</v>
      </c>
      <c r="S32" s="219">
        <f t="shared" si="7"/>
        <v>0</v>
      </c>
      <c r="T32" s="123">
        <f>(SUMIFS($H$11:$H$28,$K$11:$K$28,$C32,T$11:T$28,"&gt;0")*'Standard costing - CAM'!I$18)</f>
        <v>0</v>
      </c>
      <c r="U32" s="133">
        <v>0</v>
      </c>
      <c r="V32" s="134">
        <v>0</v>
      </c>
      <c r="W32" s="142" t="s">
        <v>169</v>
      </c>
      <c r="X32" s="111"/>
    </row>
    <row r="33" spans="1:26" ht="26.25" customHeight="1" x14ac:dyDescent="0.25">
      <c r="A33" s="63"/>
      <c r="C33" s="112" t="s">
        <v>62</v>
      </c>
      <c r="D33" s="113"/>
      <c r="E33" s="113" t="s">
        <v>49</v>
      </c>
      <c r="F33" s="113" t="s">
        <v>60</v>
      </c>
      <c r="G33" s="108"/>
      <c r="H33" s="83" cm="1">
        <f t="array" ref="H33">SUM(SUMIFS(staff,Location,{"Metro Suburban","Regional"},L11:L28,"*New*"))</f>
        <v>0</v>
      </c>
      <c r="I33" s="108" t="s">
        <v>169</v>
      </c>
      <c r="J33" s="108" t="s">
        <v>169</v>
      </c>
      <c r="K33" s="108" t="s">
        <v>169</v>
      </c>
      <c r="L33" s="108" t="s">
        <v>169</v>
      </c>
      <c r="M33" s="116">
        <v>12</v>
      </c>
      <c r="N33" s="153" cm="1">
        <f t="array" ref="N33">SUM(SUMIFS(staff,$I$11:$I$28,N$9,$L$11:$L$28,"*New*",Location,{"Metro Suburban","Regional"})*'Standard costing - CAM'!$D$20)</f>
        <v>0</v>
      </c>
      <c r="O33" s="153" cm="1">
        <f t="array" ref="O33">SUM(SUMIFS(staff,$I$11:$I$28,O$9,$L$11:$L$28,"*New*",Location,{"Metro Suburban","Regional"})*'Standard costing - CAM'!$D$20)</f>
        <v>0</v>
      </c>
      <c r="P33" s="153" cm="1">
        <f t="array" ref="P33">SUM(SUMIFS(staff,$I$11:$I$28,P$9,$L$11:$L$28,"*New*",Location,{"Metro Suburban","Regional"})*'Standard costing - CAM'!$D$20)</f>
        <v>0</v>
      </c>
      <c r="Q33" s="153" cm="1">
        <f t="array" ref="Q33">SUM(SUMIFS(staff,$I$11:$I$28,Q$9,$L$11:$L$28,"*New*",Location,{"Metro Suburban","Regional"})*'Standard costing - CAM'!$D$20)</f>
        <v>0</v>
      </c>
      <c r="R33" s="153" cm="1">
        <f t="array" ref="R33">SUM(SUMIFS(staff,$I$11:$I$28,R$9,$L$11:$L$28,"*New*",Location,{"Metro Suburban","Regional"})*'Standard costing - CAM'!$D$20)</f>
        <v>0</v>
      </c>
      <c r="S33" s="219">
        <f t="shared" si="7"/>
        <v>0</v>
      </c>
      <c r="T33" s="153" cm="1">
        <f t="array" ref="T33">SUM(SUMIFS(staff,$I$11:$I$28,T$9,$L$11:$L$28,"*New*",Location,{"Metro Suburban","Regional"})*'Standard costing - CAM'!$D$20)</f>
        <v>0</v>
      </c>
      <c r="U33" s="133">
        <v>0</v>
      </c>
      <c r="V33" s="134">
        <v>0</v>
      </c>
      <c r="W33" s="142" t="s">
        <v>169</v>
      </c>
      <c r="X33" s="111"/>
    </row>
    <row r="34" spans="1:26" ht="21.75" thickBot="1" x14ac:dyDescent="0.3">
      <c r="C34" s="131" t="s">
        <v>63</v>
      </c>
      <c r="D34" s="118"/>
      <c r="E34" s="119"/>
      <c r="F34" s="119"/>
      <c r="G34" s="119"/>
      <c r="H34" s="119"/>
      <c r="I34" s="119"/>
      <c r="J34" s="119"/>
      <c r="K34" s="119"/>
      <c r="L34" s="119"/>
      <c r="M34" s="119"/>
      <c r="N34" s="191">
        <f>SUM(N31:N33)</f>
        <v>0</v>
      </c>
      <c r="O34" s="191">
        <f t="shared" ref="O34:W34" si="8">SUM(O31:O33)</f>
        <v>0</v>
      </c>
      <c r="P34" s="126">
        <f t="shared" si="8"/>
        <v>0</v>
      </c>
      <c r="Q34" s="127">
        <f t="shared" si="8"/>
        <v>0</v>
      </c>
      <c r="R34" s="126">
        <f t="shared" si="8"/>
        <v>0</v>
      </c>
      <c r="S34" s="170">
        <f t="shared" si="4"/>
        <v>0</v>
      </c>
      <c r="T34" s="126">
        <f t="shared" si="8"/>
        <v>0</v>
      </c>
      <c r="U34" s="135">
        <f t="shared" si="8"/>
        <v>0</v>
      </c>
      <c r="V34" s="126">
        <f t="shared" si="8"/>
        <v>0</v>
      </c>
      <c r="W34" s="136">
        <f t="shared" si="8"/>
        <v>0</v>
      </c>
      <c r="X34" s="120"/>
      <c r="Z34" s="25"/>
    </row>
    <row r="35" spans="1:26" ht="21.75" thickBot="1" x14ac:dyDescent="0.3">
      <c r="C35" s="143" t="s">
        <v>64</v>
      </c>
      <c r="D35" s="144"/>
      <c r="E35" s="145"/>
      <c r="F35" s="145"/>
      <c r="G35" s="145"/>
      <c r="H35" s="145"/>
      <c r="I35" s="145"/>
      <c r="J35" s="145"/>
      <c r="K35" s="145"/>
      <c r="L35" s="145"/>
      <c r="M35" s="145"/>
      <c r="N35" s="195">
        <f>N23+N29+N34</f>
        <v>0</v>
      </c>
      <c r="O35" s="195">
        <f>O23+O29+O34</f>
        <v>0</v>
      </c>
      <c r="P35" s="146">
        <f>P23+P29+P34</f>
        <v>0</v>
      </c>
      <c r="Q35" s="147">
        <f>Q23+Q29+Q34</f>
        <v>0</v>
      </c>
      <c r="R35" s="146">
        <f>R23+R29+R34</f>
        <v>0</v>
      </c>
      <c r="S35" s="170">
        <f t="shared" si="4"/>
        <v>0</v>
      </c>
      <c r="T35" s="146">
        <f>T23+T29+T34</f>
        <v>0</v>
      </c>
      <c r="U35" s="148">
        <f>U23+U29+U34</f>
        <v>0</v>
      </c>
      <c r="V35" s="146">
        <f>V23+V29+V34</f>
        <v>0</v>
      </c>
      <c r="W35" s="149" t="s">
        <v>169</v>
      </c>
      <c r="X35" s="150"/>
      <c r="Z35" s="25"/>
    </row>
    <row r="36" spans="1:26" ht="21.75" thickBot="1" x14ac:dyDescent="0.3">
      <c r="C36" s="27" t="s">
        <v>15</v>
      </c>
      <c r="D36" s="28" t="s">
        <v>38</v>
      </c>
      <c r="E36" s="86" t="s">
        <v>39</v>
      </c>
      <c r="F36" s="86" t="s">
        <v>40</v>
      </c>
      <c r="G36" s="28"/>
      <c r="H36" s="29"/>
      <c r="I36" s="29"/>
      <c r="J36" s="30"/>
      <c r="K36" s="30"/>
      <c r="L36" s="30"/>
      <c r="M36" s="16"/>
      <c r="N36" s="196"/>
      <c r="O36" s="196"/>
      <c r="P36" s="29"/>
      <c r="Q36" s="29"/>
      <c r="R36" s="29"/>
      <c r="S36" s="29"/>
      <c r="T36" s="29"/>
      <c r="U36" s="31"/>
      <c r="V36" s="29"/>
      <c r="W36" s="32"/>
      <c r="X36" s="33"/>
    </row>
    <row r="37" spans="1:26" x14ac:dyDescent="0.25">
      <c r="B37" s="12" t="s">
        <v>66</v>
      </c>
      <c r="C37" s="13" t="s">
        <v>67</v>
      </c>
      <c r="D37" s="6"/>
      <c r="E37" s="6"/>
      <c r="F37" s="6"/>
      <c r="M37" s="19"/>
      <c r="N37" s="197"/>
      <c r="O37" s="197"/>
      <c r="P37" s="19"/>
      <c r="Q37" s="19"/>
      <c r="R37" s="19"/>
      <c r="S37" s="226"/>
      <c r="T37" s="19"/>
      <c r="U37" s="34"/>
      <c r="V37" s="19"/>
      <c r="X37" s="35"/>
    </row>
    <row r="38" spans="1:26" ht="37.5" x14ac:dyDescent="0.25">
      <c r="B38" s="24"/>
      <c r="C38" s="151" t="s">
        <v>68</v>
      </c>
      <c r="D38" s="113"/>
      <c r="E38" s="113" t="s">
        <v>208</v>
      </c>
      <c r="F38" s="113" t="str">
        <f>IF(OR(E38="Program",E38="WoVG Capability"),"[Insert Program/WoVG Capability name here]",E38)</f>
        <v>[Insert Program/WoVG Capability name here]</v>
      </c>
      <c r="G38" s="107"/>
      <c r="H38" s="108" t="s">
        <v>169</v>
      </c>
      <c r="I38" s="108" t="s">
        <v>169</v>
      </c>
      <c r="J38" s="108" t="s">
        <v>169</v>
      </c>
      <c r="K38" s="108" t="s">
        <v>169</v>
      </c>
      <c r="L38" s="108" t="s">
        <v>169</v>
      </c>
      <c r="M38" s="108" t="s">
        <v>169</v>
      </c>
      <c r="N38" s="193">
        <v>0</v>
      </c>
      <c r="O38" s="193">
        <v>0</v>
      </c>
      <c r="P38" s="128">
        <v>0</v>
      </c>
      <c r="Q38" s="128">
        <v>0</v>
      </c>
      <c r="R38" s="128">
        <v>0</v>
      </c>
      <c r="S38" s="220">
        <f t="shared" si="4"/>
        <v>0</v>
      </c>
      <c r="T38" s="128">
        <v>0</v>
      </c>
      <c r="U38" s="132">
        <v>0</v>
      </c>
      <c r="V38" s="133">
        <v>0</v>
      </c>
      <c r="W38" s="134" t="s">
        <v>169</v>
      </c>
      <c r="X38" s="111"/>
    </row>
    <row r="39" spans="1:26" x14ac:dyDescent="0.25">
      <c r="B39" s="24"/>
      <c r="C39" s="112"/>
      <c r="D39" s="113"/>
      <c r="E39" s="113"/>
      <c r="F39" s="113"/>
      <c r="G39" s="107"/>
      <c r="H39" s="108" t="s">
        <v>169</v>
      </c>
      <c r="I39" s="108" t="s">
        <v>169</v>
      </c>
      <c r="J39" s="108" t="s">
        <v>169</v>
      </c>
      <c r="K39" s="108" t="s">
        <v>169</v>
      </c>
      <c r="L39" s="108" t="s">
        <v>169</v>
      </c>
      <c r="M39" s="108" t="s">
        <v>169</v>
      </c>
      <c r="N39" s="193">
        <v>0</v>
      </c>
      <c r="O39" s="193">
        <v>0</v>
      </c>
      <c r="P39" s="128">
        <v>0</v>
      </c>
      <c r="Q39" s="128">
        <v>0</v>
      </c>
      <c r="R39" s="128">
        <v>0</v>
      </c>
      <c r="S39" s="220">
        <f t="shared" si="4"/>
        <v>0</v>
      </c>
      <c r="T39" s="128">
        <v>0</v>
      </c>
      <c r="U39" s="132">
        <v>0</v>
      </c>
      <c r="V39" s="133">
        <v>0</v>
      </c>
      <c r="W39" s="134" t="s">
        <v>169</v>
      </c>
      <c r="X39" s="111"/>
    </row>
    <row r="40" spans="1:26" ht="37.5" x14ac:dyDescent="0.25">
      <c r="B40" s="24"/>
      <c r="C40" s="112"/>
      <c r="D40" s="113"/>
      <c r="E40" s="113" t="s">
        <v>208</v>
      </c>
      <c r="F40" s="113" t="str">
        <f t="shared" ref="F40:F43" si="9">IF(OR(E40="Program",E40="WoVG Capability"),"[Insert Program/WoVG Capability name here]",E40)</f>
        <v>[Insert Program/WoVG Capability name here]</v>
      </c>
      <c r="G40" s="107"/>
      <c r="H40" s="108" t="s">
        <v>169</v>
      </c>
      <c r="I40" s="108" t="s">
        <v>169</v>
      </c>
      <c r="J40" s="108" t="s">
        <v>169</v>
      </c>
      <c r="K40" s="108" t="s">
        <v>169</v>
      </c>
      <c r="L40" s="108" t="s">
        <v>169</v>
      </c>
      <c r="M40" s="108" t="s">
        <v>169</v>
      </c>
      <c r="N40" s="193">
        <v>0</v>
      </c>
      <c r="O40" s="193">
        <v>0</v>
      </c>
      <c r="P40" s="128">
        <v>0</v>
      </c>
      <c r="Q40" s="128">
        <v>0</v>
      </c>
      <c r="R40" s="128">
        <v>0</v>
      </c>
      <c r="S40" s="220">
        <f t="shared" si="4"/>
        <v>0</v>
      </c>
      <c r="T40" s="128">
        <v>0</v>
      </c>
      <c r="U40" s="132">
        <v>0</v>
      </c>
      <c r="V40" s="133">
        <v>0</v>
      </c>
      <c r="W40" s="134" t="s">
        <v>169</v>
      </c>
      <c r="X40" s="111"/>
    </row>
    <row r="41" spans="1:26" x14ac:dyDescent="0.25">
      <c r="B41" s="24"/>
      <c r="C41" s="112"/>
      <c r="D41" s="113"/>
      <c r="E41" s="113"/>
      <c r="F41" s="113">
        <f t="shared" si="9"/>
        <v>0</v>
      </c>
      <c r="G41" s="107"/>
      <c r="H41" s="108" t="s">
        <v>169</v>
      </c>
      <c r="I41" s="108" t="s">
        <v>169</v>
      </c>
      <c r="J41" s="108" t="s">
        <v>169</v>
      </c>
      <c r="K41" s="108" t="s">
        <v>169</v>
      </c>
      <c r="L41" s="108" t="s">
        <v>169</v>
      </c>
      <c r="M41" s="108" t="s">
        <v>169</v>
      </c>
      <c r="N41" s="193">
        <v>0</v>
      </c>
      <c r="O41" s="193">
        <v>0</v>
      </c>
      <c r="P41" s="128">
        <v>0</v>
      </c>
      <c r="Q41" s="128">
        <v>0</v>
      </c>
      <c r="R41" s="128">
        <v>0</v>
      </c>
      <c r="S41" s="220">
        <f t="shared" si="4"/>
        <v>0</v>
      </c>
      <c r="T41" s="128">
        <v>0</v>
      </c>
      <c r="U41" s="132">
        <v>0</v>
      </c>
      <c r="V41" s="133">
        <v>0</v>
      </c>
      <c r="W41" s="134" t="s">
        <v>169</v>
      </c>
      <c r="X41" s="111"/>
    </row>
    <row r="42" spans="1:26" x14ac:dyDescent="0.25">
      <c r="B42" s="24"/>
      <c r="C42" s="112"/>
      <c r="D42" s="113"/>
      <c r="E42" s="113"/>
      <c r="F42" s="113">
        <f t="shared" si="9"/>
        <v>0</v>
      </c>
      <c r="G42" s="107"/>
      <c r="H42" s="108" t="s">
        <v>169</v>
      </c>
      <c r="I42" s="108" t="s">
        <v>169</v>
      </c>
      <c r="J42" s="108" t="s">
        <v>169</v>
      </c>
      <c r="K42" s="108" t="s">
        <v>169</v>
      </c>
      <c r="L42" s="108" t="s">
        <v>169</v>
      </c>
      <c r="M42" s="108" t="s">
        <v>169</v>
      </c>
      <c r="N42" s="193">
        <v>0</v>
      </c>
      <c r="O42" s="193">
        <v>0</v>
      </c>
      <c r="P42" s="128">
        <v>0</v>
      </c>
      <c r="Q42" s="128">
        <v>0</v>
      </c>
      <c r="R42" s="128">
        <v>0</v>
      </c>
      <c r="S42" s="220">
        <f t="shared" si="4"/>
        <v>0</v>
      </c>
      <c r="T42" s="128">
        <v>0</v>
      </c>
      <c r="U42" s="132">
        <v>0</v>
      </c>
      <c r="V42" s="133">
        <v>0</v>
      </c>
      <c r="W42" s="134" t="s">
        <v>169</v>
      </c>
      <c r="X42" s="111"/>
    </row>
    <row r="43" spans="1:26" x14ac:dyDescent="0.25">
      <c r="B43" s="24"/>
      <c r="C43" s="112"/>
      <c r="D43" s="113"/>
      <c r="E43" s="113" t="s">
        <v>185</v>
      </c>
      <c r="F43" s="113" t="str">
        <f t="shared" si="9"/>
        <v>PES</v>
      </c>
      <c r="G43" s="107"/>
      <c r="H43" s="108" t="s">
        <v>169</v>
      </c>
      <c r="I43" s="108" t="s">
        <v>169</v>
      </c>
      <c r="J43" s="108" t="s">
        <v>169</v>
      </c>
      <c r="K43" s="108" t="s">
        <v>169</v>
      </c>
      <c r="L43" s="108" t="s">
        <v>169</v>
      </c>
      <c r="M43" s="108" t="s">
        <v>169</v>
      </c>
      <c r="N43" s="193">
        <v>0</v>
      </c>
      <c r="O43" s="193">
        <v>0</v>
      </c>
      <c r="P43" s="128">
        <v>0</v>
      </c>
      <c r="Q43" s="128">
        <v>0</v>
      </c>
      <c r="R43" s="128">
        <v>0</v>
      </c>
      <c r="S43" s="220">
        <f t="shared" si="4"/>
        <v>0</v>
      </c>
      <c r="T43" s="128">
        <v>0</v>
      </c>
      <c r="U43" s="132">
        <v>0</v>
      </c>
      <c r="V43" s="133">
        <v>0</v>
      </c>
      <c r="W43" s="134" t="s">
        <v>169</v>
      </c>
      <c r="X43" s="111"/>
    </row>
    <row r="44" spans="1:26" ht="21.75" thickBot="1" x14ac:dyDescent="0.3">
      <c r="C44" s="143" t="s">
        <v>69</v>
      </c>
      <c r="D44" s="144"/>
      <c r="E44" s="145"/>
      <c r="F44" s="145"/>
      <c r="G44" s="145"/>
      <c r="H44" s="145"/>
      <c r="I44" s="145"/>
      <c r="J44" s="145"/>
      <c r="K44" s="145"/>
      <c r="L44" s="145"/>
      <c r="M44" s="145"/>
      <c r="N44" s="195">
        <f>SUM(N38:N43)</f>
        <v>0</v>
      </c>
      <c r="O44" s="195">
        <f>SUM(O38:O43)</f>
        <v>0</v>
      </c>
      <c r="P44" s="146">
        <f t="shared" ref="P44:V44" si="10">SUM(P38:P43)</f>
        <v>0</v>
      </c>
      <c r="Q44" s="147">
        <f t="shared" si="10"/>
        <v>0</v>
      </c>
      <c r="R44" s="146">
        <f t="shared" si="10"/>
        <v>0</v>
      </c>
      <c r="S44" s="170">
        <f t="shared" si="4"/>
        <v>0</v>
      </c>
      <c r="T44" s="146">
        <f t="shared" si="10"/>
        <v>0</v>
      </c>
      <c r="U44" s="148">
        <f t="shared" si="10"/>
        <v>0</v>
      </c>
      <c r="V44" s="146">
        <f t="shared" si="10"/>
        <v>0</v>
      </c>
      <c r="W44" s="149" t="s">
        <v>169</v>
      </c>
      <c r="X44" s="150"/>
      <c r="Z44" s="25"/>
    </row>
    <row r="45" spans="1:26" ht="21.75" thickBot="1" x14ac:dyDescent="0.3">
      <c r="B45" s="12" t="s">
        <v>70</v>
      </c>
      <c r="C45" s="27" t="s">
        <v>16</v>
      </c>
      <c r="D45" s="28" t="s">
        <v>38</v>
      </c>
      <c r="E45" s="86" t="s">
        <v>39</v>
      </c>
      <c r="F45" s="86" t="s">
        <v>40</v>
      </c>
      <c r="G45" s="28"/>
      <c r="H45" s="29"/>
      <c r="I45" s="29"/>
      <c r="J45" s="30"/>
      <c r="K45" s="30"/>
      <c r="L45" s="30"/>
      <c r="M45" s="16"/>
      <c r="N45" s="196"/>
      <c r="O45" s="196"/>
      <c r="P45" s="29"/>
      <c r="Q45" s="29"/>
      <c r="R45" s="29"/>
      <c r="S45" s="29"/>
      <c r="T45" s="29"/>
      <c r="U45" s="31"/>
      <c r="V45" s="29"/>
      <c r="W45" s="32"/>
      <c r="X45" s="33"/>
    </row>
    <row r="46" spans="1:26" s="39" customFormat="1" x14ac:dyDescent="0.25">
      <c r="A46" s="7"/>
      <c r="B46" s="8"/>
      <c r="C46" s="13" t="s">
        <v>71</v>
      </c>
      <c r="D46" s="6"/>
      <c r="E46" s="6"/>
      <c r="F46" s="6"/>
      <c r="G46" s="38"/>
      <c r="H46" s="38"/>
      <c r="I46" s="38"/>
      <c r="J46" s="38"/>
      <c r="K46" s="38"/>
      <c r="L46" s="38"/>
      <c r="M46" s="19"/>
      <c r="N46" s="197"/>
      <c r="O46" s="197"/>
      <c r="P46" s="19"/>
      <c r="Q46" s="19"/>
      <c r="R46" s="19"/>
      <c r="S46" s="226"/>
      <c r="T46" s="19"/>
      <c r="U46" s="34"/>
      <c r="V46" s="19"/>
      <c r="W46" s="22"/>
      <c r="X46" s="26"/>
    </row>
    <row r="47" spans="1:26" s="39" customFormat="1" x14ac:dyDescent="0.25">
      <c r="A47" s="7"/>
      <c r="B47" s="8"/>
      <c r="C47" s="151"/>
      <c r="D47" s="113"/>
      <c r="E47" s="113" t="s">
        <v>185</v>
      </c>
      <c r="F47" s="113" t="str">
        <f>IF(OR(E47="Program",E47="WoVG Capability"),"[Insert Program/WoVG Capability name here]",E47)</f>
        <v>PES</v>
      </c>
      <c r="G47" s="107"/>
      <c r="H47" s="108" t="s">
        <v>169</v>
      </c>
      <c r="I47" s="108" t="s">
        <v>169</v>
      </c>
      <c r="J47" s="108" t="s">
        <v>169</v>
      </c>
      <c r="K47" s="108" t="s">
        <v>169</v>
      </c>
      <c r="L47" s="108" t="s">
        <v>169</v>
      </c>
      <c r="M47" s="108" t="s">
        <v>169</v>
      </c>
      <c r="N47" s="193">
        <v>0</v>
      </c>
      <c r="O47" s="193">
        <v>0</v>
      </c>
      <c r="P47" s="128">
        <v>0</v>
      </c>
      <c r="Q47" s="128">
        <v>0</v>
      </c>
      <c r="R47" s="128">
        <v>0</v>
      </c>
      <c r="S47" s="220">
        <f t="shared" si="4"/>
        <v>0</v>
      </c>
      <c r="T47" s="128">
        <v>0</v>
      </c>
      <c r="U47" s="132">
        <v>0</v>
      </c>
      <c r="V47" s="133">
        <v>0</v>
      </c>
      <c r="W47" s="110" t="s">
        <v>169</v>
      </c>
      <c r="X47" s="152" t="s">
        <v>72</v>
      </c>
    </row>
    <row r="48" spans="1:26" x14ac:dyDescent="0.25">
      <c r="C48" s="112"/>
      <c r="D48" s="113"/>
      <c r="E48" s="113"/>
      <c r="F48" s="113"/>
      <c r="G48" s="107"/>
      <c r="H48" s="108" t="s">
        <v>169</v>
      </c>
      <c r="I48" s="108" t="s">
        <v>169</v>
      </c>
      <c r="J48" s="108" t="s">
        <v>169</v>
      </c>
      <c r="K48" s="108" t="s">
        <v>169</v>
      </c>
      <c r="L48" s="108" t="s">
        <v>169</v>
      </c>
      <c r="M48" s="108" t="s">
        <v>169</v>
      </c>
      <c r="N48" s="193">
        <v>0</v>
      </c>
      <c r="O48" s="193">
        <v>0</v>
      </c>
      <c r="P48" s="128">
        <v>0</v>
      </c>
      <c r="Q48" s="128">
        <v>0</v>
      </c>
      <c r="R48" s="128">
        <v>0</v>
      </c>
      <c r="S48" s="220">
        <f t="shared" si="4"/>
        <v>0</v>
      </c>
      <c r="T48" s="128">
        <v>0</v>
      </c>
      <c r="U48" s="132">
        <v>0</v>
      </c>
      <c r="V48" s="133">
        <v>0</v>
      </c>
      <c r="W48" s="110" t="s">
        <v>169</v>
      </c>
      <c r="X48" s="152" t="s">
        <v>73</v>
      </c>
    </row>
    <row r="49" spans="1:26" x14ac:dyDescent="0.25">
      <c r="C49" s="112"/>
      <c r="D49" s="113"/>
      <c r="E49" s="113"/>
      <c r="F49" s="113">
        <f t="shared" ref="F49:F52" si="11">IF(OR(E49="Program",E49="WoVG Capability"),"[Insert Program/WoVG Capability name here]",E49)</f>
        <v>0</v>
      </c>
      <c r="G49" s="107"/>
      <c r="H49" s="108" t="s">
        <v>169</v>
      </c>
      <c r="I49" s="108" t="s">
        <v>169</v>
      </c>
      <c r="J49" s="108" t="s">
        <v>169</v>
      </c>
      <c r="K49" s="108" t="s">
        <v>169</v>
      </c>
      <c r="L49" s="108" t="s">
        <v>169</v>
      </c>
      <c r="M49" s="108" t="s">
        <v>169</v>
      </c>
      <c r="N49" s="193">
        <v>0</v>
      </c>
      <c r="O49" s="193">
        <v>0</v>
      </c>
      <c r="P49" s="128">
        <v>0</v>
      </c>
      <c r="Q49" s="128">
        <v>0</v>
      </c>
      <c r="R49" s="128">
        <v>0</v>
      </c>
      <c r="S49" s="220">
        <f t="shared" si="4"/>
        <v>0</v>
      </c>
      <c r="T49" s="128">
        <v>0</v>
      </c>
      <c r="U49" s="132">
        <v>0</v>
      </c>
      <c r="V49" s="133">
        <v>0</v>
      </c>
      <c r="W49" s="110" t="s">
        <v>169</v>
      </c>
      <c r="X49" s="111"/>
    </row>
    <row r="50" spans="1:26" x14ac:dyDescent="0.25">
      <c r="C50" s="112"/>
      <c r="D50" s="113"/>
      <c r="E50" s="113"/>
      <c r="F50" s="113">
        <f t="shared" si="11"/>
        <v>0</v>
      </c>
      <c r="G50" s="107"/>
      <c r="H50" s="108" t="s">
        <v>169</v>
      </c>
      <c r="I50" s="108" t="s">
        <v>169</v>
      </c>
      <c r="J50" s="108" t="s">
        <v>169</v>
      </c>
      <c r="K50" s="108" t="s">
        <v>169</v>
      </c>
      <c r="L50" s="108" t="s">
        <v>169</v>
      </c>
      <c r="M50" s="108" t="s">
        <v>169</v>
      </c>
      <c r="N50" s="193">
        <v>0</v>
      </c>
      <c r="O50" s="193">
        <v>0</v>
      </c>
      <c r="P50" s="128">
        <v>0</v>
      </c>
      <c r="Q50" s="128">
        <v>0</v>
      </c>
      <c r="R50" s="128">
        <v>0</v>
      </c>
      <c r="S50" s="220">
        <f t="shared" si="4"/>
        <v>0</v>
      </c>
      <c r="T50" s="128">
        <v>0</v>
      </c>
      <c r="U50" s="132">
        <v>0</v>
      </c>
      <c r="V50" s="133">
        <v>0</v>
      </c>
      <c r="W50" s="110" t="s">
        <v>169</v>
      </c>
      <c r="X50" s="111"/>
    </row>
    <row r="51" spans="1:26" x14ac:dyDescent="0.25">
      <c r="C51" s="112"/>
      <c r="D51" s="113"/>
      <c r="E51" s="113"/>
      <c r="F51" s="113">
        <f t="shared" si="11"/>
        <v>0</v>
      </c>
      <c r="G51" s="107"/>
      <c r="H51" s="108" t="s">
        <v>169</v>
      </c>
      <c r="I51" s="108" t="s">
        <v>169</v>
      </c>
      <c r="J51" s="108" t="s">
        <v>169</v>
      </c>
      <c r="K51" s="108" t="s">
        <v>169</v>
      </c>
      <c r="L51" s="108" t="s">
        <v>169</v>
      </c>
      <c r="M51" s="108" t="s">
        <v>169</v>
      </c>
      <c r="N51" s="193">
        <v>0</v>
      </c>
      <c r="O51" s="193">
        <v>0</v>
      </c>
      <c r="P51" s="128">
        <v>0</v>
      </c>
      <c r="Q51" s="128">
        <v>0</v>
      </c>
      <c r="R51" s="128">
        <v>0</v>
      </c>
      <c r="S51" s="220">
        <f t="shared" si="4"/>
        <v>0</v>
      </c>
      <c r="T51" s="128">
        <v>0</v>
      </c>
      <c r="U51" s="132">
        <v>0</v>
      </c>
      <c r="V51" s="133">
        <v>0</v>
      </c>
      <c r="W51" s="110" t="s">
        <v>169</v>
      </c>
      <c r="X51" s="111"/>
    </row>
    <row r="52" spans="1:26" s="40" customFormat="1" x14ac:dyDescent="0.25">
      <c r="A52" s="7"/>
      <c r="B52" s="8"/>
      <c r="C52" s="112"/>
      <c r="D52" s="113"/>
      <c r="E52" s="113"/>
      <c r="F52" s="113">
        <f t="shared" si="11"/>
        <v>0</v>
      </c>
      <c r="G52" s="107"/>
      <c r="H52" s="108" t="s">
        <v>169</v>
      </c>
      <c r="I52" s="108" t="s">
        <v>169</v>
      </c>
      <c r="J52" s="108" t="s">
        <v>169</v>
      </c>
      <c r="K52" s="108" t="s">
        <v>169</v>
      </c>
      <c r="L52" s="108" t="s">
        <v>169</v>
      </c>
      <c r="M52" s="108" t="s">
        <v>169</v>
      </c>
      <c r="N52" s="193">
        <v>0</v>
      </c>
      <c r="O52" s="193">
        <v>0</v>
      </c>
      <c r="P52" s="128">
        <v>0</v>
      </c>
      <c r="Q52" s="128">
        <v>0</v>
      </c>
      <c r="R52" s="128">
        <v>0</v>
      </c>
      <c r="S52" s="220">
        <f t="shared" si="4"/>
        <v>0</v>
      </c>
      <c r="T52" s="128">
        <v>0</v>
      </c>
      <c r="U52" s="132">
        <v>0</v>
      </c>
      <c r="V52" s="133">
        <v>0</v>
      </c>
      <c r="W52" s="110" t="s">
        <v>169</v>
      </c>
      <c r="X52" s="111"/>
    </row>
    <row r="53" spans="1:26" ht="21.75" thickBot="1" x14ac:dyDescent="0.3">
      <c r="C53" s="143" t="s">
        <v>74</v>
      </c>
      <c r="D53" s="144"/>
      <c r="E53" s="145"/>
      <c r="F53" s="145"/>
      <c r="G53" s="145"/>
      <c r="H53" s="145"/>
      <c r="I53" s="145"/>
      <c r="J53" s="145"/>
      <c r="K53" s="145"/>
      <c r="L53" s="145"/>
      <c r="M53" s="145"/>
      <c r="N53" s="195">
        <f t="shared" ref="N53:V53" si="12">SUM(N47:N52)</f>
        <v>0</v>
      </c>
      <c r="O53" s="195">
        <f t="shared" si="12"/>
        <v>0</v>
      </c>
      <c r="P53" s="146">
        <f t="shared" si="12"/>
        <v>0</v>
      </c>
      <c r="Q53" s="147">
        <f t="shared" si="12"/>
        <v>0</v>
      </c>
      <c r="R53" s="146">
        <f t="shared" si="12"/>
        <v>0</v>
      </c>
      <c r="S53" s="170">
        <f t="shared" si="4"/>
        <v>0</v>
      </c>
      <c r="T53" s="146">
        <f t="shared" si="12"/>
        <v>0</v>
      </c>
      <c r="U53" s="148">
        <f t="shared" si="12"/>
        <v>0</v>
      </c>
      <c r="V53" s="146">
        <f t="shared" si="12"/>
        <v>0</v>
      </c>
      <c r="W53" s="149" t="s">
        <v>169</v>
      </c>
      <c r="X53" s="150"/>
      <c r="Z53" s="25"/>
    </row>
    <row r="54" spans="1:26" s="156" customFormat="1" ht="21.75" thickBot="1" x14ac:dyDescent="0.3">
      <c r="B54" s="160" t="s">
        <v>75</v>
      </c>
      <c r="C54" s="167" t="s">
        <v>172</v>
      </c>
      <c r="D54" s="168"/>
      <c r="E54" s="168"/>
      <c r="F54" s="168"/>
      <c r="G54" s="169"/>
      <c r="H54" s="169"/>
      <c r="I54" s="169"/>
      <c r="J54" s="169"/>
      <c r="K54" s="169"/>
      <c r="L54" s="169"/>
      <c r="M54" s="169"/>
      <c r="N54" s="198">
        <f>N35+N44+N53</f>
        <v>0</v>
      </c>
      <c r="O54" s="198">
        <f>O35+O44+O53</f>
        <v>0</v>
      </c>
      <c r="P54" s="170">
        <f>P35+P44+P53</f>
        <v>0</v>
      </c>
      <c r="Q54" s="171">
        <f>Q35+Q44+Q53</f>
        <v>0</v>
      </c>
      <c r="R54" s="170">
        <f>R35+R44+R53</f>
        <v>0</v>
      </c>
      <c r="S54" s="170">
        <f t="shared" si="4"/>
        <v>0</v>
      </c>
      <c r="T54" s="170">
        <f>T35+T44+T53</f>
        <v>0</v>
      </c>
      <c r="U54" s="172"/>
      <c r="V54" s="173"/>
      <c r="W54" s="174"/>
      <c r="X54" s="35"/>
    </row>
    <row r="55" spans="1:26" s="156" customFormat="1" x14ac:dyDescent="0.25">
      <c r="B55" s="160"/>
      <c r="C55" s="161"/>
      <c r="D55" s="162"/>
      <c r="E55" s="162"/>
      <c r="F55" s="162"/>
      <c r="G55" s="163"/>
      <c r="H55" s="163"/>
      <c r="I55" s="163"/>
      <c r="J55" s="163"/>
      <c r="K55" s="158"/>
      <c r="L55" s="158"/>
      <c r="M55" s="166" t="s">
        <v>200</v>
      </c>
      <c r="N55" s="158"/>
      <c r="O55" s="158"/>
      <c r="P55" s="158"/>
      <c r="Q55" s="158"/>
      <c r="R55" s="158"/>
      <c r="S55" s="221"/>
      <c r="T55" s="158"/>
      <c r="U55" s="177"/>
      <c r="V55" s="158"/>
      <c r="W55" s="164"/>
      <c r="X55" s="165"/>
    </row>
    <row r="56" spans="1:26" x14ac:dyDescent="0.25">
      <c r="C56" s="154"/>
      <c r="D56" s="155"/>
      <c r="E56" s="156"/>
      <c r="F56" s="156"/>
      <c r="G56" s="156"/>
      <c r="H56" s="156"/>
      <c r="I56" s="156"/>
      <c r="J56" s="156"/>
      <c r="K56" s="125"/>
      <c r="L56" s="157"/>
      <c r="M56" s="158" t="s">
        <v>173</v>
      </c>
      <c r="N56" s="158">
        <f>SUMIF($E$10:$E$53,"Program",N$10:N$53)</f>
        <v>0</v>
      </c>
      <c r="O56" s="158">
        <f>SUMIF($E$10:$E$53,"Program",O$10:O$53)</f>
        <v>0</v>
      </c>
      <c r="P56" s="157">
        <f>SUMIF($E$10:$E$53,"Program",P$10:P$53)</f>
        <v>0</v>
      </c>
      <c r="Q56" s="157">
        <f>SUMIF($E$10:$E$53,"Program",Q$10:Q$53)</f>
        <v>0</v>
      </c>
      <c r="R56" s="157">
        <f>SUMIF($E$10:$E$53,"Program",R$10:R$53)</f>
        <v>0</v>
      </c>
      <c r="S56" s="222">
        <f t="shared" si="4"/>
        <v>0</v>
      </c>
      <c r="T56" s="157">
        <f>SUMIF($E$10:$E$53,"Program",T$10:T$53)</f>
        <v>0</v>
      </c>
      <c r="U56" s="178">
        <f>SUMIF($E$10:$E$53,"Program",U$10:U$53)</f>
        <v>0</v>
      </c>
      <c r="V56" s="157">
        <f>SUMIF($E$10:$E$53,"Program",V$10:V$53)</f>
        <v>0</v>
      </c>
      <c r="W56" s="108" t="s">
        <v>169</v>
      </c>
      <c r="X56" s="175"/>
    </row>
    <row r="57" spans="1:26" x14ac:dyDescent="0.25">
      <c r="C57" s="154"/>
      <c r="D57" s="155"/>
      <c r="E57" s="156"/>
      <c r="F57" s="156"/>
      <c r="G57" s="156"/>
      <c r="H57" s="156"/>
      <c r="I57" s="156"/>
      <c r="J57" s="156"/>
      <c r="K57" s="125"/>
      <c r="L57" s="157"/>
      <c r="M57" s="158" t="s">
        <v>174</v>
      </c>
      <c r="N57" s="158">
        <f>SUMIF($E$10:$E$53,"PES",N$10:N$53)+SUMIF($E$10:$E$53,"Corporate",N$10:N$53)+SUMIF($E$10:$E$53,"WoVG Capability",N$10:N$53)+SUMIF($E$10:$E$53,"Departmental Activities and Operations",N$10:N$53)</f>
        <v>0</v>
      </c>
      <c r="O57" s="158">
        <f>SUMIF($E$10:$E$53,"PES",O$10:O$53)+SUMIF($E$10:$E$53,"Corporate",O$10:O$53)+SUMIF($E$10:$E$53,"WoVG Capability",O$10:O$53)+SUMIF($E$10:$E$53,"Departmental Activities and Operations",O$10:O$53)</f>
        <v>0</v>
      </c>
      <c r="P57" s="157">
        <f>SUMIF($E$10:$E$53,"PES",P$10:P$53)+SUMIF($E$10:$E$53,"Corporate",P$10:P$53)+SUMIF($E$10:$E$53,"WoVG Capability",P$10:P$53)+SUMIF($E$10:$E$53,"Departmental Activities and Operations",P$10:P$53)</f>
        <v>0</v>
      </c>
      <c r="Q57" s="157">
        <f>SUMIF($E$10:$E$53,"PES",Q$10:Q$53)+SUMIF($E$10:$E$53,"Corporate",Q$10:Q$53)+SUMIF($E$10:$E$53,"WoVG Capability",Q$10:Q$53)+SUMIF($E$10:$E$53,"Departmental Activities and Operations",Q$10:Q$53)</f>
        <v>0</v>
      </c>
      <c r="R57" s="157">
        <f>SUMIF($E$10:$E$53,"PES",R$10:R$53)+SUMIF($E$10:$E$53,"Corporate",R$10:R$53)+SUMIF($E$10:$E$53,"WoVG Capability",R$10:R$53)+SUMIF($E$10:$E$53,"Departmental Activities and Operations",R$10:R$53)</f>
        <v>0</v>
      </c>
      <c r="S57" s="222">
        <f t="shared" si="4"/>
        <v>0</v>
      </c>
      <c r="T57" s="157">
        <f>SUMIF($E$10:$E$53,"PES",T$10:T$53)+SUMIF($E$10:$E$53,"Corporate",T$10:T$53)+SUMIF($E$10:$E$53,"WoVG Capability",T$10:T$53)+SUMIF($E$10:$E$53,"Departmental Activities and Operations",T$10:T$53)</f>
        <v>0</v>
      </c>
      <c r="U57" s="178">
        <f>SUMIF($E$10:$E$53,"PES",U$10:U$53)+SUMIF($E$10:$E$53,"Corporate",U$10:U$53)+SUMIF($E$10:$E$53,"WoVG Capability",U$10:U$53)+SUMIF($E$10:$E$53,"Departmental Activities and Operations",U$10:U$53)</f>
        <v>0</v>
      </c>
      <c r="V57" s="157">
        <f>SUMIF($E$10:$E$53,"PES",V$10:V$53)+SUMIF($E$10:$E$53,"Corporate",V$10:V$53)+SUMIF($E$10:$E$53,"WoVG Capability",V$10:V$53)+SUMIF($E$10:$E$53,"Departmental Activities and Operations",V$10:V$53)</f>
        <v>0</v>
      </c>
      <c r="W57" s="108" t="s">
        <v>169</v>
      </c>
      <c r="X57" s="175"/>
    </row>
    <row r="58" spans="1:26" ht="21.75" thickBot="1" x14ac:dyDescent="0.3">
      <c r="C58" s="154"/>
      <c r="D58" s="156"/>
      <c r="E58" s="156"/>
      <c r="F58" s="156"/>
      <c r="G58" s="156"/>
      <c r="H58" s="156"/>
      <c r="I58" s="156"/>
      <c r="J58" s="156"/>
      <c r="K58" s="125"/>
      <c r="L58" s="157"/>
      <c r="M58" s="158"/>
      <c r="N58" s="199">
        <f>SUM(N56:N57)</f>
        <v>0</v>
      </c>
      <c r="O58" s="199">
        <f t="shared" ref="O58:V58" si="13">SUM(O56:O57)</f>
        <v>0</v>
      </c>
      <c r="P58" s="159">
        <f t="shared" si="13"/>
        <v>0</v>
      </c>
      <c r="Q58" s="159">
        <f t="shared" si="13"/>
        <v>0</v>
      </c>
      <c r="R58" s="159">
        <f t="shared" si="13"/>
        <v>0</v>
      </c>
      <c r="S58" s="223">
        <f t="shared" si="4"/>
        <v>0</v>
      </c>
      <c r="T58" s="159">
        <f t="shared" si="13"/>
        <v>0</v>
      </c>
      <c r="U58" s="176">
        <f t="shared" si="13"/>
        <v>0</v>
      </c>
      <c r="V58" s="159">
        <f t="shared" si="13"/>
        <v>0</v>
      </c>
      <c r="W58" s="180" t="s">
        <v>169</v>
      </c>
      <c r="X58" s="175"/>
    </row>
    <row r="59" spans="1:26" ht="22.5" thickTop="1" thickBot="1" x14ac:dyDescent="0.3">
      <c r="C59" s="154"/>
      <c r="D59" s="156"/>
      <c r="E59" s="156"/>
      <c r="F59" s="156"/>
      <c r="G59" s="156"/>
      <c r="H59" s="156"/>
      <c r="I59" s="156"/>
      <c r="J59" s="156"/>
      <c r="K59" s="125"/>
      <c r="L59" s="157"/>
      <c r="M59" s="158" t="s">
        <v>175</v>
      </c>
      <c r="N59" s="158">
        <f>N58-N54</f>
        <v>0</v>
      </c>
      <c r="O59" s="158">
        <f t="shared" ref="O59:V59" si="14">O58-O54</f>
        <v>0</v>
      </c>
      <c r="P59" s="157">
        <f>P58-P54</f>
        <v>0</v>
      </c>
      <c r="Q59" s="157">
        <f t="shared" si="14"/>
        <v>0</v>
      </c>
      <c r="R59" s="157">
        <f t="shared" si="14"/>
        <v>0</v>
      </c>
      <c r="S59" s="222">
        <f t="shared" si="4"/>
        <v>0</v>
      </c>
      <c r="T59" s="157">
        <f t="shared" si="14"/>
        <v>0</v>
      </c>
      <c r="U59" s="179">
        <f t="shared" si="14"/>
        <v>0</v>
      </c>
      <c r="V59" s="157">
        <f t="shared" si="14"/>
        <v>0</v>
      </c>
      <c r="W59" s="108" t="s">
        <v>169</v>
      </c>
      <c r="X59" s="175"/>
    </row>
    <row r="60" spans="1:26" ht="21.75" thickBot="1" x14ac:dyDescent="0.3">
      <c r="B60" s="12" t="s">
        <v>76</v>
      </c>
      <c r="C60" s="27" t="s">
        <v>77</v>
      </c>
      <c r="D60" s="28" t="s">
        <v>38</v>
      </c>
      <c r="E60" s="86" t="s">
        <v>39</v>
      </c>
      <c r="F60" s="86" t="s">
        <v>40</v>
      </c>
      <c r="G60" s="28"/>
      <c r="H60" s="41"/>
      <c r="I60" s="41"/>
      <c r="J60" s="16"/>
      <c r="K60" s="16"/>
      <c r="L60" s="16"/>
      <c r="M60" s="16"/>
      <c r="N60" s="200"/>
      <c r="O60" s="200"/>
      <c r="P60" s="42"/>
      <c r="Q60" s="42"/>
      <c r="R60" s="42"/>
      <c r="S60" s="42"/>
      <c r="T60" s="42"/>
      <c r="U60" s="43"/>
      <c r="V60" s="42"/>
      <c r="W60" s="44"/>
      <c r="X60" s="33"/>
    </row>
    <row r="61" spans="1:26" x14ac:dyDescent="0.25">
      <c r="C61" s="382" t="s">
        <v>19</v>
      </c>
      <c r="D61" s="383"/>
      <c r="E61" s="383"/>
      <c r="F61" s="383"/>
      <c r="M61" s="36"/>
      <c r="N61" s="201"/>
      <c r="O61" s="201"/>
      <c r="P61" s="45"/>
      <c r="Q61" s="45"/>
      <c r="R61" s="45"/>
      <c r="S61" s="227"/>
      <c r="T61" s="45"/>
      <c r="U61" s="46"/>
      <c r="V61" s="45"/>
      <c r="W61" s="47"/>
      <c r="X61" s="48"/>
    </row>
    <row r="62" spans="1:26" x14ac:dyDescent="0.25">
      <c r="C62" s="13" t="s">
        <v>78</v>
      </c>
      <c r="D62" s="6"/>
      <c r="E62" s="6"/>
      <c r="F62" s="6"/>
      <c r="N62" s="202" t="s">
        <v>176</v>
      </c>
      <c r="O62" s="201"/>
      <c r="P62" s="45"/>
      <c r="Q62" s="45"/>
      <c r="R62" s="45"/>
      <c r="S62" s="227"/>
      <c r="T62" s="45"/>
      <c r="U62" s="46"/>
      <c r="V62" s="45"/>
      <c r="W62" s="47"/>
      <c r="X62" s="48"/>
    </row>
    <row r="63" spans="1:26" s="39" customFormat="1" x14ac:dyDescent="0.25">
      <c r="A63" s="7"/>
      <c r="B63" s="8"/>
      <c r="C63" s="151" t="s">
        <v>79</v>
      </c>
      <c r="D63" s="113"/>
      <c r="E63" s="113" t="s">
        <v>49</v>
      </c>
      <c r="F63" s="113"/>
      <c r="G63" s="107"/>
      <c r="H63" s="108" t="s">
        <v>169</v>
      </c>
      <c r="I63" s="108" t="s">
        <v>169</v>
      </c>
      <c r="J63" s="108" t="s">
        <v>169</v>
      </c>
      <c r="K63" s="108" t="s">
        <v>169</v>
      </c>
      <c r="L63" s="108" t="s">
        <v>169</v>
      </c>
      <c r="M63" s="108" t="s">
        <v>169</v>
      </c>
      <c r="N63" s="193">
        <v>0</v>
      </c>
      <c r="O63" s="193">
        <v>0</v>
      </c>
      <c r="P63" s="128">
        <v>0</v>
      </c>
      <c r="Q63" s="128">
        <v>0</v>
      </c>
      <c r="R63" s="128">
        <v>0</v>
      </c>
      <c r="S63" s="220">
        <f t="shared" si="4"/>
        <v>0</v>
      </c>
      <c r="T63" s="128">
        <v>0</v>
      </c>
      <c r="U63" s="132">
        <v>0</v>
      </c>
      <c r="V63" s="133">
        <v>0</v>
      </c>
      <c r="W63" s="110" t="s">
        <v>169</v>
      </c>
      <c r="X63" s="152"/>
    </row>
    <row r="64" spans="1:26" s="39" customFormat="1" x14ac:dyDescent="0.25">
      <c r="A64" s="7"/>
      <c r="B64" s="8"/>
      <c r="C64" s="151"/>
      <c r="D64" s="113"/>
      <c r="E64" s="113"/>
      <c r="F64" s="113"/>
      <c r="G64" s="107"/>
      <c r="H64" s="108" t="s">
        <v>169</v>
      </c>
      <c r="I64" s="108" t="s">
        <v>169</v>
      </c>
      <c r="J64" s="108" t="s">
        <v>169</v>
      </c>
      <c r="K64" s="108" t="s">
        <v>169</v>
      </c>
      <c r="L64" s="108" t="s">
        <v>169</v>
      </c>
      <c r="M64" s="108" t="s">
        <v>169</v>
      </c>
      <c r="N64" s="193">
        <v>0</v>
      </c>
      <c r="O64" s="193">
        <v>0</v>
      </c>
      <c r="P64" s="128">
        <v>0</v>
      </c>
      <c r="Q64" s="128">
        <v>0</v>
      </c>
      <c r="R64" s="128">
        <v>0</v>
      </c>
      <c r="S64" s="220">
        <f t="shared" si="4"/>
        <v>0</v>
      </c>
      <c r="T64" s="128">
        <v>0</v>
      </c>
      <c r="U64" s="132">
        <v>0</v>
      </c>
      <c r="V64" s="133">
        <v>0</v>
      </c>
      <c r="W64" s="110" t="s">
        <v>169</v>
      </c>
      <c r="X64" s="152"/>
    </row>
    <row r="65" spans="1:26" s="39" customFormat="1" x14ac:dyDescent="0.25">
      <c r="A65" s="7"/>
      <c r="B65" s="8"/>
      <c r="C65" s="151"/>
      <c r="D65" s="113"/>
      <c r="E65" s="113"/>
      <c r="F65" s="113"/>
      <c r="G65" s="107"/>
      <c r="H65" s="108" t="s">
        <v>169</v>
      </c>
      <c r="I65" s="108" t="s">
        <v>169</v>
      </c>
      <c r="J65" s="108" t="s">
        <v>169</v>
      </c>
      <c r="K65" s="108" t="s">
        <v>169</v>
      </c>
      <c r="L65" s="108" t="s">
        <v>169</v>
      </c>
      <c r="M65" s="108" t="s">
        <v>169</v>
      </c>
      <c r="N65" s="193">
        <v>0</v>
      </c>
      <c r="O65" s="193">
        <v>0</v>
      </c>
      <c r="P65" s="128">
        <v>0</v>
      </c>
      <c r="Q65" s="128">
        <v>0</v>
      </c>
      <c r="R65" s="128">
        <v>0</v>
      </c>
      <c r="S65" s="220">
        <f t="shared" si="4"/>
        <v>0</v>
      </c>
      <c r="T65" s="128">
        <v>0</v>
      </c>
      <c r="U65" s="132">
        <v>0</v>
      </c>
      <c r="V65" s="133">
        <v>0</v>
      </c>
      <c r="W65" s="110" t="s">
        <v>169</v>
      </c>
      <c r="X65" s="152"/>
    </row>
    <row r="66" spans="1:26" s="39" customFormat="1" x14ac:dyDescent="0.25">
      <c r="A66" s="7"/>
      <c r="B66" s="8"/>
      <c r="C66" s="151"/>
      <c r="D66" s="113"/>
      <c r="E66" s="113"/>
      <c r="F66" s="113"/>
      <c r="G66" s="107"/>
      <c r="H66" s="108" t="s">
        <v>169</v>
      </c>
      <c r="I66" s="108" t="s">
        <v>169</v>
      </c>
      <c r="J66" s="108" t="s">
        <v>169</v>
      </c>
      <c r="K66" s="108" t="s">
        <v>169</v>
      </c>
      <c r="L66" s="108" t="s">
        <v>169</v>
      </c>
      <c r="M66" s="108" t="s">
        <v>169</v>
      </c>
      <c r="N66" s="193">
        <v>0</v>
      </c>
      <c r="O66" s="193">
        <v>0</v>
      </c>
      <c r="P66" s="128">
        <v>0</v>
      </c>
      <c r="Q66" s="128">
        <v>0</v>
      </c>
      <c r="R66" s="128">
        <v>0</v>
      </c>
      <c r="S66" s="220">
        <f t="shared" si="4"/>
        <v>0</v>
      </c>
      <c r="T66" s="128">
        <v>0</v>
      </c>
      <c r="U66" s="132">
        <v>0</v>
      </c>
      <c r="V66" s="133">
        <v>0</v>
      </c>
      <c r="W66" s="110"/>
      <c r="X66" s="152"/>
    </row>
    <row r="67" spans="1:26" ht="21.75" thickBot="1" x14ac:dyDescent="0.3">
      <c r="C67" s="143" t="s">
        <v>80</v>
      </c>
      <c r="D67" s="144"/>
      <c r="E67" s="145"/>
      <c r="F67" s="145"/>
      <c r="G67" s="145"/>
      <c r="H67" s="145"/>
      <c r="I67" s="145"/>
      <c r="J67" s="145"/>
      <c r="K67" s="145"/>
      <c r="L67" s="145"/>
      <c r="M67" s="145"/>
      <c r="N67" s="195">
        <f>SUM(N62:N66)</f>
        <v>0</v>
      </c>
      <c r="O67" s="195">
        <f t="shared" ref="O67:T67" si="15">SUM(O62:O66)</f>
        <v>0</v>
      </c>
      <c r="P67" s="146">
        <f t="shared" si="15"/>
        <v>0</v>
      </c>
      <c r="Q67" s="147">
        <f t="shared" si="15"/>
        <v>0</v>
      </c>
      <c r="R67" s="146">
        <f t="shared" si="15"/>
        <v>0</v>
      </c>
      <c r="S67" s="170">
        <f t="shared" si="4"/>
        <v>0</v>
      </c>
      <c r="T67" s="146">
        <f t="shared" si="15"/>
        <v>0</v>
      </c>
      <c r="U67" s="148">
        <f>SUM(U63:U66)</f>
        <v>0</v>
      </c>
      <c r="V67" s="146">
        <f>SUM(V63:V66)</f>
        <v>0</v>
      </c>
      <c r="W67" s="149" t="s">
        <v>169</v>
      </c>
      <c r="X67" s="150"/>
      <c r="Z67" s="25"/>
    </row>
    <row r="68" spans="1:26" x14ac:dyDescent="0.25">
      <c r="C68" s="382" t="s">
        <v>20</v>
      </c>
      <c r="D68" s="383"/>
      <c r="E68" s="383"/>
      <c r="M68" s="19"/>
      <c r="N68" s="203"/>
      <c r="O68" s="203"/>
      <c r="P68" s="37"/>
      <c r="Q68" s="37"/>
      <c r="R68" s="37"/>
      <c r="S68" s="224"/>
      <c r="T68" s="37"/>
      <c r="U68" s="37"/>
      <c r="V68" s="37"/>
      <c r="W68" s="78"/>
      <c r="X68" s="76"/>
    </row>
    <row r="69" spans="1:26" x14ac:dyDescent="0.25">
      <c r="C69" s="13" t="s">
        <v>81</v>
      </c>
      <c r="M69" s="19"/>
      <c r="N69" s="203"/>
      <c r="O69" s="203"/>
      <c r="P69" s="37"/>
      <c r="Q69" s="37"/>
      <c r="R69" s="37"/>
      <c r="S69" s="224"/>
      <c r="T69" s="37"/>
      <c r="U69" s="37"/>
      <c r="V69" s="37"/>
      <c r="W69" s="78"/>
      <c r="X69" s="76"/>
    </row>
    <row r="70" spans="1:26" x14ac:dyDescent="0.25">
      <c r="C70" s="151"/>
      <c r="D70" s="113"/>
      <c r="E70" s="113"/>
      <c r="F70" s="113"/>
      <c r="G70" s="107"/>
      <c r="H70" s="108" t="s">
        <v>169</v>
      </c>
      <c r="I70" s="108" t="s">
        <v>169</v>
      </c>
      <c r="J70" s="108" t="s">
        <v>169</v>
      </c>
      <c r="K70" s="108" t="s">
        <v>169</v>
      </c>
      <c r="L70" s="108" t="s">
        <v>169</v>
      </c>
      <c r="M70" s="108" t="s">
        <v>169</v>
      </c>
      <c r="N70" s="193">
        <v>0</v>
      </c>
      <c r="O70" s="193">
        <v>0</v>
      </c>
      <c r="P70" s="128">
        <v>0</v>
      </c>
      <c r="Q70" s="128">
        <v>0</v>
      </c>
      <c r="R70" s="128">
        <v>0</v>
      </c>
      <c r="S70" s="220">
        <f t="shared" si="4"/>
        <v>0</v>
      </c>
      <c r="T70" s="128">
        <v>0</v>
      </c>
      <c r="U70" s="132">
        <v>0</v>
      </c>
      <c r="V70" s="133">
        <v>0</v>
      </c>
      <c r="W70" s="110" t="s">
        <v>169</v>
      </c>
      <c r="X70" s="152"/>
    </row>
    <row r="71" spans="1:26" x14ac:dyDescent="0.25">
      <c r="C71" s="151"/>
      <c r="D71" s="113"/>
      <c r="E71" s="113"/>
      <c r="F71" s="113"/>
      <c r="G71" s="107"/>
      <c r="H71" s="108" t="s">
        <v>169</v>
      </c>
      <c r="I71" s="108" t="s">
        <v>169</v>
      </c>
      <c r="J71" s="108" t="s">
        <v>169</v>
      </c>
      <c r="K71" s="108" t="s">
        <v>169</v>
      </c>
      <c r="L71" s="108" t="s">
        <v>169</v>
      </c>
      <c r="M71" s="108" t="s">
        <v>169</v>
      </c>
      <c r="N71" s="193">
        <v>0</v>
      </c>
      <c r="O71" s="193">
        <v>0</v>
      </c>
      <c r="P71" s="128">
        <v>0</v>
      </c>
      <c r="Q71" s="128">
        <v>0</v>
      </c>
      <c r="R71" s="128">
        <v>0</v>
      </c>
      <c r="S71" s="220">
        <f t="shared" si="4"/>
        <v>0</v>
      </c>
      <c r="T71" s="128">
        <v>0</v>
      </c>
      <c r="U71" s="132">
        <v>0</v>
      </c>
      <c r="V71" s="133">
        <v>0</v>
      </c>
      <c r="W71" s="110" t="s">
        <v>169</v>
      </c>
      <c r="X71" s="152"/>
    </row>
    <row r="72" spans="1:26" x14ac:dyDescent="0.25">
      <c r="C72" s="151"/>
      <c r="D72" s="113"/>
      <c r="E72" s="113"/>
      <c r="F72" s="113"/>
      <c r="G72" s="107"/>
      <c r="H72" s="108" t="s">
        <v>169</v>
      </c>
      <c r="I72" s="108" t="s">
        <v>169</v>
      </c>
      <c r="J72" s="108" t="s">
        <v>169</v>
      </c>
      <c r="K72" s="108" t="s">
        <v>169</v>
      </c>
      <c r="L72" s="108" t="s">
        <v>169</v>
      </c>
      <c r="M72" s="108" t="s">
        <v>169</v>
      </c>
      <c r="N72" s="193">
        <v>0</v>
      </c>
      <c r="O72" s="193">
        <v>0</v>
      </c>
      <c r="P72" s="128">
        <v>0</v>
      </c>
      <c r="Q72" s="128">
        <v>0</v>
      </c>
      <c r="R72" s="128">
        <v>0</v>
      </c>
      <c r="S72" s="220">
        <f t="shared" si="4"/>
        <v>0</v>
      </c>
      <c r="T72" s="128">
        <v>0</v>
      </c>
      <c r="U72" s="132">
        <v>0</v>
      </c>
      <c r="V72" s="133">
        <v>0</v>
      </c>
      <c r="W72" s="110" t="s">
        <v>169</v>
      </c>
      <c r="X72" s="152"/>
    </row>
    <row r="73" spans="1:26" x14ac:dyDescent="0.25">
      <c r="C73" s="151"/>
      <c r="D73" s="113"/>
      <c r="E73" s="113"/>
      <c r="F73" s="113"/>
      <c r="G73" s="107"/>
      <c r="H73" s="108" t="s">
        <v>169</v>
      </c>
      <c r="I73" s="108" t="s">
        <v>169</v>
      </c>
      <c r="J73" s="108" t="s">
        <v>169</v>
      </c>
      <c r="K73" s="108" t="s">
        <v>169</v>
      </c>
      <c r="L73" s="108" t="s">
        <v>169</v>
      </c>
      <c r="M73" s="108" t="s">
        <v>169</v>
      </c>
      <c r="N73" s="193">
        <v>0</v>
      </c>
      <c r="O73" s="193">
        <v>0</v>
      </c>
      <c r="P73" s="128">
        <v>0</v>
      </c>
      <c r="Q73" s="128">
        <v>0</v>
      </c>
      <c r="R73" s="128">
        <v>0</v>
      </c>
      <c r="S73" s="220">
        <f t="shared" si="4"/>
        <v>0</v>
      </c>
      <c r="T73" s="128">
        <v>0</v>
      </c>
      <c r="U73" s="132">
        <v>0</v>
      </c>
      <c r="V73" s="133">
        <v>0</v>
      </c>
      <c r="W73" s="110"/>
      <c r="X73" s="152"/>
    </row>
    <row r="74" spans="1:26" ht="21.75" thickBot="1" x14ac:dyDescent="0.3">
      <c r="C74" s="143" t="s">
        <v>82</v>
      </c>
      <c r="D74" s="144"/>
      <c r="E74" s="145"/>
      <c r="F74" s="145"/>
      <c r="G74" s="145"/>
      <c r="H74" s="145"/>
      <c r="I74" s="145"/>
      <c r="J74" s="145"/>
      <c r="K74" s="145"/>
      <c r="L74" s="145"/>
      <c r="M74" s="145"/>
      <c r="N74" s="195">
        <f>SUM(N69:N73)</f>
        <v>0</v>
      </c>
      <c r="O74" s="195">
        <f t="shared" ref="O74:T74" si="16">SUM(O69:O73)</f>
        <v>0</v>
      </c>
      <c r="P74" s="146">
        <f t="shared" si="16"/>
        <v>0</v>
      </c>
      <c r="Q74" s="147">
        <f t="shared" si="16"/>
        <v>0</v>
      </c>
      <c r="R74" s="146">
        <f t="shared" si="16"/>
        <v>0</v>
      </c>
      <c r="S74" s="170">
        <f t="shared" si="4"/>
        <v>0</v>
      </c>
      <c r="T74" s="146">
        <f t="shared" si="16"/>
        <v>0</v>
      </c>
      <c r="U74" s="148">
        <f>SUM(U70:U73)</f>
        <v>0</v>
      </c>
      <c r="V74" s="146">
        <f>SUM(V70:V73)</f>
        <v>0</v>
      </c>
      <c r="W74" s="149" t="s">
        <v>169</v>
      </c>
      <c r="X74" s="150"/>
      <c r="Z74" s="25"/>
    </row>
    <row r="75" spans="1:26" s="156" customFormat="1" ht="21.75" thickBot="1" x14ac:dyDescent="0.3">
      <c r="B75" s="160" t="s">
        <v>83</v>
      </c>
      <c r="C75" s="167" t="s">
        <v>22</v>
      </c>
      <c r="D75" s="168"/>
      <c r="E75" s="168"/>
      <c r="F75" s="168"/>
      <c r="G75" s="169"/>
      <c r="H75" s="169"/>
      <c r="I75" s="169"/>
      <c r="J75" s="169"/>
      <c r="K75" s="169"/>
      <c r="L75" s="169"/>
      <c r="M75" s="169"/>
      <c r="N75" s="198">
        <f t="shared" ref="N75:V75" si="17">N54-N67-N74</f>
        <v>0</v>
      </c>
      <c r="O75" s="198">
        <f>O54-O67-O74</f>
        <v>0</v>
      </c>
      <c r="P75" s="170">
        <f t="shared" si="17"/>
        <v>0</v>
      </c>
      <c r="Q75" s="171">
        <f t="shared" si="17"/>
        <v>0</v>
      </c>
      <c r="R75" s="170">
        <f t="shared" si="17"/>
        <v>0</v>
      </c>
      <c r="S75" s="170">
        <f t="shared" ref="S75" si="18">SUM(N75:R75)</f>
        <v>0</v>
      </c>
      <c r="T75" s="170">
        <f t="shared" si="17"/>
        <v>0</v>
      </c>
      <c r="U75" s="170">
        <f t="shared" si="17"/>
        <v>0</v>
      </c>
      <c r="V75" s="170">
        <f t="shared" si="17"/>
        <v>0</v>
      </c>
      <c r="W75" s="9"/>
      <c r="X75" s="35"/>
    </row>
    <row r="76" spans="1:26" x14ac:dyDescent="0.25">
      <c r="C76" s="154"/>
      <c r="N76" s="184"/>
      <c r="W76" s="9"/>
      <c r="X76" s="35"/>
    </row>
    <row r="77" spans="1:26" ht="29.25" thickBot="1" x14ac:dyDescent="0.3">
      <c r="C77" s="102" t="s">
        <v>177</v>
      </c>
      <c r="D77" s="103"/>
      <c r="E77" s="103"/>
      <c r="F77" s="103"/>
      <c r="G77" s="104"/>
      <c r="H77" s="104"/>
      <c r="I77" s="104"/>
      <c r="J77" s="104"/>
      <c r="K77" s="104"/>
      <c r="L77" s="104"/>
      <c r="M77" s="104"/>
      <c r="N77" s="185"/>
      <c r="O77" s="186"/>
      <c r="P77" s="104"/>
      <c r="Q77" s="104"/>
      <c r="R77" s="104"/>
      <c r="S77" s="217"/>
      <c r="T77" s="104"/>
      <c r="U77" s="104"/>
      <c r="V77" s="104"/>
      <c r="W77" s="104"/>
      <c r="X77" s="104"/>
    </row>
    <row r="78" spans="1:26" ht="42.75" thickBot="1" x14ac:dyDescent="0.3">
      <c r="B78" s="12" t="s">
        <v>84</v>
      </c>
      <c r="C78" s="14" t="s">
        <v>180</v>
      </c>
      <c r="D78" s="86" t="s">
        <v>38</v>
      </c>
      <c r="E78" s="86" t="s">
        <v>39</v>
      </c>
      <c r="F78" s="86" t="s">
        <v>40</v>
      </c>
      <c r="G78" s="82" t="s">
        <v>41</v>
      </c>
      <c r="H78" s="15" t="s">
        <v>42</v>
      </c>
      <c r="I78" s="82" t="s">
        <v>43</v>
      </c>
      <c r="J78" s="82" t="s">
        <v>44</v>
      </c>
      <c r="K78" s="15" t="s">
        <v>45</v>
      </c>
      <c r="L78" s="82" t="s">
        <v>46</v>
      </c>
      <c r="M78" s="82" t="s">
        <v>161</v>
      </c>
      <c r="N78" s="188" t="s">
        <v>2</v>
      </c>
      <c r="O78" s="188" t="s">
        <v>31</v>
      </c>
      <c r="P78" s="82" t="s">
        <v>4</v>
      </c>
      <c r="Q78" s="82" t="s">
        <v>5</v>
      </c>
      <c r="R78" s="82" t="s">
        <v>6</v>
      </c>
      <c r="S78" s="216" t="s">
        <v>7</v>
      </c>
      <c r="T78" s="82" t="s">
        <v>8</v>
      </c>
      <c r="U78" s="82" t="s">
        <v>32</v>
      </c>
      <c r="V78" s="82" t="s">
        <v>33</v>
      </c>
      <c r="W78" s="82" t="s">
        <v>34</v>
      </c>
      <c r="X78" s="82" t="s">
        <v>35</v>
      </c>
    </row>
    <row r="79" spans="1:26" x14ac:dyDescent="0.25">
      <c r="B79" s="12"/>
      <c r="C79" s="14" t="s">
        <v>179</v>
      </c>
      <c r="D79" s="86"/>
      <c r="E79" s="86"/>
      <c r="F79" s="86"/>
      <c r="G79" s="82"/>
      <c r="H79" s="15"/>
      <c r="I79" s="82"/>
      <c r="J79" s="82"/>
      <c r="K79" s="15"/>
      <c r="L79" s="82"/>
      <c r="M79" s="82"/>
      <c r="N79" s="188"/>
      <c r="O79" s="188"/>
      <c r="P79" s="82"/>
      <c r="Q79" s="82"/>
      <c r="R79" s="82"/>
      <c r="S79" s="82"/>
      <c r="T79" s="82"/>
      <c r="U79" s="82"/>
      <c r="V79" s="82"/>
      <c r="W79" s="82"/>
      <c r="X79" s="82"/>
    </row>
    <row r="80" spans="1:26" x14ac:dyDescent="0.25">
      <c r="B80" s="72"/>
      <c r="C80" s="151"/>
      <c r="D80" s="113"/>
      <c r="E80" s="108" t="s">
        <v>169</v>
      </c>
      <c r="F80" s="108" t="s">
        <v>169</v>
      </c>
      <c r="G80" s="108" t="s">
        <v>169</v>
      </c>
      <c r="H80" s="108" t="s">
        <v>169</v>
      </c>
      <c r="I80" s="108" t="s">
        <v>169</v>
      </c>
      <c r="J80" s="108" t="s">
        <v>169</v>
      </c>
      <c r="K80" s="108" t="s">
        <v>169</v>
      </c>
      <c r="L80" s="108" t="s">
        <v>169</v>
      </c>
      <c r="M80" s="108" t="s">
        <v>169</v>
      </c>
      <c r="N80" s="193">
        <v>0</v>
      </c>
      <c r="O80" s="193">
        <v>0</v>
      </c>
      <c r="P80" s="128">
        <v>0</v>
      </c>
      <c r="Q80" s="128">
        <v>0</v>
      </c>
      <c r="R80" s="128">
        <v>0</v>
      </c>
      <c r="S80" s="215">
        <f t="shared" ref="S80:S99" si="19">SUM(N80:R80)</f>
        <v>0</v>
      </c>
      <c r="T80" s="193" t="s">
        <v>169</v>
      </c>
      <c r="U80" s="132">
        <v>0</v>
      </c>
      <c r="V80" s="133">
        <v>0</v>
      </c>
      <c r="W80" s="133">
        <v>0</v>
      </c>
      <c r="X80" s="152"/>
    </row>
    <row r="81" spans="1:26" x14ac:dyDescent="0.25">
      <c r="B81" s="73"/>
      <c r="C81" s="151"/>
      <c r="D81" s="113"/>
      <c r="E81" s="108" t="s">
        <v>169</v>
      </c>
      <c r="F81" s="108" t="s">
        <v>169</v>
      </c>
      <c r="G81" s="108" t="s">
        <v>169</v>
      </c>
      <c r="H81" s="108" t="s">
        <v>169</v>
      </c>
      <c r="I81" s="108" t="s">
        <v>169</v>
      </c>
      <c r="J81" s="108" t="s">
        <v>169</v>
      </c>
      <c r="K81" s="108" t="s">
        <v>169</v>
      </c>
      <c r="L81" s="108" t="s">
        <v>169</v>
      </c>
      <c r="M81" s="108" t="s">
        <v>169</v>
      </c>
      <c r="N81" s="193">
        <v>0</v>
      </c>
      <c r="O81" s="193">
        <v>0</v>
      </c>
      <c r="P81" s="128">
        <v>0</v>
      </c>
      <c r="Q81" s="128">
        <v>0</v>
      </c>
      <c r="R81" s="128">
        <v>0</v>
      </c>
      <c r="S81" s="215">
        <f t="shared" si="19"/>
        <v>0</v>
      </c>
      <c r="T81" s="193" t="s">
        <v>169</v>
      </c>
      <c r="U81" s="132">
        <v>0</v>
      </c>
      <c r="V81" s="133">
        <v>0</v>
      </c>
      <c r="W81" s="133">
        <v>0</v>
      </c>
      <c r="X81" s="152"/>
    </row>
    <row r="82" spans="1:26" x14ac:dyDescent="0.25">
      <c r="B82" s="73"/>
      <c r="C82" s="151"/>
      <c r="D82" s="113"/>
      <c r="E82" s="108" t="s">
        <v>169</v>
      </c>
      <c r="F82" s="108" t="s">
        <v>169</v>
      </c>
      <c r="G82" s="108" t="s">
        <v>169</v>
      </c>
      <c r="H82" s="108" t="s">
        <v>169</v>
      </c>
      <c r="I82" s="108" t="s">
        <v>169</v>
      </c>
      <c r="J82" s="108" t="s">
        <v>169</v>
      </c>
      <c r="K82" s="108" t="s">
        <v>169</v>
      </c>
      <c r="L82" s="108" t="s">
        <v>169</v>
      </c>
      <c r="M82" s="108" t="s">
        <v>169</v>
      </c>
      <c r="N82" s="193">
        <v>0</v>
      </c>
      <c r="O82" s="193">
        <v>0</v>
      </c>
      <c r="P82" s="128">
        <v>0</v>
      </c>
      <c r="Q82" s="128">
        <v>0</v>
      </c>
      <c r="R82" s="128">
        <v>0</v>
      </c>
      <c r="S82" s="215">
        <f t="shared" si="19"/>
        <v>0</v>
      </c>
      <c r="T82" s="193" t="s">
        <v>169</v>
      </c>
      <c r="U82" s="132">
        <v>0</v>
      </c>
      <c r="V82" s="133">
        <v>0</v>
      </c>
      <c r="W82" s="133">
        <v>0</v>
      </c>
      <c r="X82" s="152"/>
    </row>
    <row r="83" spans="1:26" ht="21.75" thickBot="1" x14ac:dyDescent="0.3">
      <c r="C83" s="143" t="s">
        <v>181</v>
      </c>
      <c r="D83" s="144"/>
      <c r="E83" s="145"/>
      <c r="F83" s="145"/>
      <c r="G83" s="145"/>
      <c r="H83" s="145"/>
      <c r="I83" s="145"/>
      <c r="J83" s="145"/>
      <c r="K83" s="145"/>
      <c r="L83" s="145"/>
      <c r="M83" s="145"/>
      <c r="N83" s="195">
        <f>SUM(N80:N82)</f>
        <v>0</v>
      </c>
      <c r="O83" s="195">
        <f t="shared" ref="O83:W83" si="20">SUM(O80:O82)</f>
        <v>0</v>
      </c>
      <c r="P83" s="195">
        <f t="shared" si="20"/>
        <v>0</v>
      </c>
      <c r="Q83" s="195">
        <f t="shared" si="20"/>
        <v>0</v>
      </c>
      <c r="R83" s="195">
        <f t="shared" si="20"/>
        <v>0</v>
      </c>
      <c r="S83" s="198">
        <f t="shared" si="19"/>
        <v>0</v>
      </c>
      <c r="T83" s="195">
        <f t="shared" si="20"/>
        <v>0</v>
      </c>
      <c r="U83" s="205">
        <f t="shared" si="20"/>
        <v>0</v>
      </c>
      <c r="V83" s="195">
        <f t="shared" si="20"/>
        <v>0</v>
      </c>
      <c r="W83" s="195">
        <f t="shared" si="20"/>
        <v>0</v>
      </c>
      <c r="X83" s="150"/>
      <c r="Z83" s="25"/>
    </row>
    <row r="84" spans="1:26" x14ac:dyDescent="0.25">
      <c r="A84" s="63"/>
      <c r="C84" s="71" t="s">
        <v>85</v>
      </c>
      <c r="D84" s="88"/>
      <c r="E84" s="88"/>
      <c r="F84" s="88"/>
      <c r="G84" s="18"/>
      <c r="H84" s="10"/>
      <c r="I84" s="19"/>
      <c r="J84" s="19"/>
      <c r="K84" s="19"/>
      <c r="L84" s="19"/>
      <c r="M84" s="19"/>
      <c r="N84" s="194"/>
      <c r="O84" s="194"/>
      <c r="P84" s="130"/>
      <c r="Q84" s="130"/>
      <c r="R84" s="130"/>
      <c r="S84" s="215">
        <f t="shared" si="19"/>
        <v>0</v>
      </c>
      <c r="T84" s="129"/>
      <c r="U84" s="130"/>
      <c r="V84" s="137"/>
      <c r="W84" s="141"/>
      <c r="X84" s="77"/>
    </row>
    <row r="85" spans="1:26" x14ac:dyDescent="0.25">
      <c r="B85" s="72"/>
      <c r="C85" s="151"/>
      <c r="D85" s="113"/>
      <c r="E85" s="108" t="s">
        <v>169</v>
      </c>
      <c r="F85" s="108" t="s">
        <v>169</v>
      </c>
      <c r="G85" s="108" t="s">
        <v>169</v>
      </c>
      <c r="H85" s="108" t="s">
        <v>169</v>
      </c>
      <c r="I85" s="108" t="s">
        <v>169</v>
      </c>
      <c r="J85" s="108" t="s">
        <v>169</v>
      </c>
      <c r="K85" s="108" t="s">
        <v>169</v>
      </c>
      <c r="L85" s="108" t="s">
        <v>169</v>
      </c>
      <c r="M85" s="108" t="s">
        <v>169</v>
      </c>
      <c r="N85" s="193">
        <v>0</v>
      </c>
      <c r="O85" s="193">
        <v>0</v>
      </c>
      <c r="P85" s="128">
        <v>0</v>
      </c>
      <c r="Q85" s="128">
        <v>0</v>
      </c>
      <c r="R85" s="128">
        <v>0</v>
      </c>
      <c r="S85" s="215">
        <f t="shared" si="19"/>
        <v>0</v>
      </c>
      <c r="T85" s="193" t="s">
        <v>169</v>
      </c>
      <c r="U85" s="132">
        <v>0</v>
      </c>
      <c r="V85" s="133">
        <v>0</v>
      </c>
      <c r="W85" s="133">
        <v>0</v>
      </c>
      <c r="X85" s="152"/>
    </row>
    <row r="86" spans="1:26" x14ac:dyDescent="0.25">
      <c r="B86" s="73"/>
      <c r="C86" s="151"/>
      <c r="D86" s="113"/>
      <c r="E86" s="108" t="s">
        <v>169</v>
      </c>
      <c r="F86" s="108" t="s">
        <v>169</v>
      </c>
      <c r="G86" s="108" t="s">
        <v>169</v>
      </c>
      <c r="H86" s="108" t="s">
        <v>169</v>
      </c>
      <c r="I86" s="108" t="s">
        <v>169</v>
      </c>
      <c r="J86" s="108" t="s">
        <v>169</v>
      </c>
      <c r="K86" s="108" t="s">
        <v>169</v>
      </c>
      <c r="L86" s="108" t="s">
        <v>169</v>
      </c>
      <c r="M86" s="108" t="s">
        <v>169</v>
      </c>
      <c r="N86" s="193">
        <v>0</v>
      </c>
      <c r="O86" s="193">
        <v>0</v>
      </c>
      <c r="P86" s="128">
        <v>0</v>
      </c>
      <c r="Q86" s="128">
        <v>0</v>
      </c>
      <c r="R86" s="128">
        <v>0</v>
      </c>
      <c r="S86" s="215">
        <f t="shared" si="19"/>
        <v>0</v>
      </c>
      <c r="T86" s="193" t="s">
        <v>169</v>
      </c>
      <c r="U86" s="132">
        <v>0</v>
      </c>
      <c r="V86" s="133">
        <v>0</v>
      </c>
      <c r="W86" s="133">
        <v>0</v>
      </c>
      <c r="X86" s="152"/>
    </row>
    <row r="87" spans="1:26" x14ac:dyDescent="0.25">
      <c r="B87" s="73"/>
      <c r="C87" s="151"/>
      <c r="D87" s="113"/>
      <c r="E87" s="108" t="s">
        <v>169</v>
      </c>
      <c r="F87" s="108" t="s">
        <v>169</v>
      </c>
      <c r="G87" s="108" t="s">
        <v>169</v>
      </c>
      <c r="H87" s="108" t="s">
        <v>169</v>
      </c>
      <c r="I87" s="108" t="s">
        <v>169</v>
      </c>
      <c r="J87" s="108" t="s">
        <v>169</v>
      </c>
      <c r="K87" s="108" t="s">
        <v>169</v>
      </c>
      <c r="L87" s="108" t="s">
        <v>169</v>
      </c>
      <c r="M87" s="108" t="s">
        <v>169</v>
      </c>
      <c r="N87" s="193">
        <v>0</v>
      </c>
      <c r="O87" s="193">
        <v>0</v>
      </c>
      <c r="P87" s="128">
        <v>0</v>
      </c>
      <c r="Q87" s="128">
        <v>0</v>
      </c>
      <c r="R87" s="128">
        <v>0</v>
      </c>
      <c r="S87" s="215">
        <f t="shared" si="19"/>
        <v>0</v>
      </c>
      <c r="T87" s="193" t="s">
        <v>169</v>
      </c>
      <c r="U87" s="132">
        <v>0</v>
      </c>
      <c r="V87" s="133">
        <v>0</v>
      </c>
      <c r="W87" s="133">
        <v>0</v>
      </c>
      <c r="X87" s="152"/>
    </row>
    <row r="88" spans="1:26" ht="21.75" thickBot="1" x14ac:dyDescent="0.3">
      <c r="C88" s="143" t="s">
        <v>201</v>
      </c>
      <c r="D88" s="144"/>
      <c r="E88" s="145"/>
      <c r="F88" s="145"/>
      <c r="G88" s="145"/>
      <c r="H88" s="145"/>
      <c r="I88" s="145"/>
      <c r="J88" s="145"/>
      <c r="K88" s="145"/>
      <c r="L88" s="145"/>
      <c r="M88" s="145"/>
      <c r="N88" s="195">
        <f>SUM(N85:N87)</f>
        <v>0</v>
      </c>
      <c r="O88" s="195">
        <f t="shared" ref="O88:R88" si="21">SUM(O85:O87)</f>
        <v>0</v>
      </c>
      <c r="P88" s="195">
        <f t="shared" si="21"/>
        <v>0</v>
      </c>
      <c r="Q88" s="195">
        <f t="shared" si="21"/>
        <v>0</v>
      </c>
      <c r="R88" s="195">
        <f t="shared" si="21"/>
        <v>0</v>
      </c>
      <c r="S88" s="198">
        <f t="shared" si="19"/>
        <v>0</v>
      </c>
      <c r="T88" s="195">
        <f t="shared" ref="T88:W88" si="22">SUM(T85:T87)</f>
        <v>0</v>
      </c>
      <c r="U88" s="205">
        <f t="shared" si="22"/>
        <v>0</v>
      </c>
      <c r="V88" s="195">
        <f t="shared" si="22"/>
        <v>0</v>
      </c>
      <c r="W88" s="195">
        <f t="shared" si="22"/>
        <v>0</v>
      </c>
      <c r="X88" s="150"/>
      <c r="Z88" s="25"/>
    </row>
    <row r="89" spans="1:26" s="156" customFormat="1" ht="21.75" thickBot="1" x14ac:dyDescent="0.3">
      <c r="B89" s="160"/>
      <c r="C89" s="167" t="s">
        <v>86</v>
      </c>
      <c r="D89" s="168"/>
      <c r="E89" s="168"/>
      <c r="F89" s="168"/>
      <c r="G89" s="169"/>
      <c r="H89" s="169"/>
      <c r="I89" s="169"/>
      <c r="J89" s="169"/>
      <c r="K89" s="169"/>
      <c r="L89" s="169"/>
      <c r="M89" s="169"/>
      <c r="N89" s="198">
        <f>N88+N83</f>
        <v>0</v>
      </c>
      <c r="O89" s="198">
        <f t="shared" ref="O89:W89" si="23">O88+O83</f>
        <v>0</v>
      </c>
      <c r="P89" s="198">
        <f t="shared" si="23"/>
        <v>0</v>
      </c>
      <c r="Q89" s="198">
        <f t="shared" si="23"/>
        <v>0</v>
      </c>
      <c r="R89" s="198">
        <f t="shared" si="23"/>
        <v>0</v>
      </c>
      <c r="S89" s="198">
        <f t="shared" si="19"/>
        <v>0</v>
      </c>
      <c r="T89" s="198" t="s">
        <v>169</v>
      </c>
      <c r="U89" s="206">
        <f t="shared" si="23"/>
        <v>0</v>
      </c>
      <c r="V89" s="198">
        <f t="shared" si="23"/>
        <v>0</v>
      </c>
      <c r="W89" s="198">
        <f t="shared" si="23"/>
        <v>0</v>
      </c>
      <c r="X89" s="35"/>
    </row>
    <row r="90" spans="1:26" ht="21.75" thickBot="1" x14ac:dyDescent="0.3">
      <c r="B90" s="12" t="s">
        <v>88</v>
      </c>
      <c r="C90" s="27" t="s">
        <v>77</v>
      </c>
      <c r="D90" s="28"/>
      <c r="E90" s="28"/>
      <c r="F90" s="28"/>
      <c r="G90" s="28"/>
      <c r="H90" s="41"/>
      <c r="I90" s="41"/>
      <c r="J90" s="16"/>
      <c r="K90" s="16"/>
      <c r="L90" s="16"/>
      <c r="M90" s="16"/>
      <c r="N90" s="200"/>
      <c r="O90" s="200"/>
      <c r="P90" s="42"/>
      <c r="Q90" s="42"/>
      <c r="R90" s="42"/>
      <c r="S90" s="42"/>
      <c r="T90" s="74"/>
      <c r="U90" s="42"/>
      <c r="V90" s="42"/>
      <c r="W90" s="79"/>
      <c r="X90" s="33" t="s">
        <v>65</v>
      </c>
    </row>
    <row r="91" spans="1:26" x14ac:dyDescent="0.25">
      <c r="C91" s="13" t="s">
        <v>89</v>
      </c>
      <c r="D91" s="6"/>
      <c r="E91" s="6"/>
      <c r="F91" s="6"/>
      <c r="M91" s="36"/>
      <c r="N91" s="201"/>
      <c r="O91" s="201"/>
      <c r="P91" s="45"/>
      <c r="Q91" s="45"/>
      <c r="R91" s="45"/>
      <c r="S91" s="229"/>
      <c r="T91" s="75"/>
      <c r="U91" s="45"/>
      <c r="V91" s="45"/>
      <c r="W91" s="80"/>
      <c r="X91" s="77"/>
    </row>
    <row r="92" spans="1:26" x14ac:dyDescent="0.25">
      <c r="B92" s="73"/>
      <c r="C92" s="151"/>
      <c r="D92" s="113"/>
      <c r="E92" s="108" t="s">
        <v>169</v>
      </c>
      <c r="F92" s="108" t="s">
        <v>169</v>
      </c>
      <c r="G92" s="108" t="s">
        <v>169</v>
      </c>
      <c r="H92" s="108" t="s">
        <v>169</v>
      </c>
      <c r="I92" s="108" t="s">
        <v>169</v>
      </c>
      <c r="J92" s="108" t="s">
        <v>169</v>
      </c>
      <c r="K92" s="108" t="s">
        <v>169</v>
      </c>
      <c r="L92" s="108" t="s">
        <v>169</v>
      </c>
      <c r="M92" s="108" t="s">
        <v>169</v>
      </c>
      <c r="N92" s="193">
        <v>0</v>
      </c>
      <c r="O92" s="193">
        <v>0</v>
      </c>
      <c r="P92" s="128">
        <v>0</v>
      </c>
      <c r="Q92" s="128">
        <v>0</v>
      </c>
      <c r="R92" s="128">
        <v>0</v>
      </c>
      <c r="S92" s="215">
        <f t="shared" si="19"/>
        <v>0</v>
      </c>
      <c r="T92" s="193" t="s">
        <v>169</v>
      </c>
      <c r="U92" s="132">
        <v>0</v>
      </c>
      <c r="V92" s="133">
        <v>0</v>
      </c>
      <c r="W92" s="133">
        <v>0</v>
      </c>
      <c r="X92" s="152"/>
    </row>
    <row r="93" spans="1:26" x14ac:dyDescent="0.25">
      <c r="B93" s="73"/>
      <c r="C93" s="151"/>
      <c r="D93" s="113"/>
      <c r="E93" s="108" t="s">
        <v>169</v>
      </c>
      <c r="F93" s="108" t="s">
        <v>169</v>
      </c>
      <c r="G93" s="108" t="s">
        <v>169</v>
      </c>
      <c r="H93" s="108" t="s">
        <v>169</v>
      </c>
      <c r="I93" s="108" t="s">
        <v>169</v>
      </c>
      <c r="J93" s="108" t="s">
        <v>169</v>
      </c>
      <c r="K93" s="108" t="s">
        <v>169</v>
      </c>
      <c r="L93" s="108" t="s">
        <v>169</v>
      </c>
      <c r="M93" s="108" t="s">
        <v>169</v>
      </c>
      <c r="N93" s="193">
        <v>0</v>
      </c>
      <c r="O93" s="193">
        <v>0</v>
      </c>
      <c r="P93" s="128">
        <v>0</v>
      </c>
      <c r="Q93" s="128">
        <v>0</v>
      </c>
      <c r="R93" s="128">
        <v>0</v>
      </c>
      <c r="S93" s="215">
        <f t="shared" si="19"/>
        <v>0</v>
      </c>
      <c r="T93" s="193" t="s">
        <v>169</v>
      </c>
      <c r="U93" s="132">
        <v>0</v>
      </c>
      <c r="V93" s="133">
        <v>0</v>
      </c>
      <c r="W93" s="133">
        <v>0</v>
      </c>
      <c r="X93" s="152"/>
    </row>
    <row r="94" spans="1:26" x14ac:dyDescent="0.25">
      <c r="B94" s="73"/>
      <c r="C94" s="151"/>
      <c r="D94" s="113"/>
      <c r="E94" s="108" t="s">
        <v>169</v>
      </c>
      <c r="F94" s="108" t="s">
        <v>169</v>
      </c>
      <c r="G94" s="108" t="s">
        <v>169</v>
      </c>
      <c r="H94" s="108" t="s">
        <v>169</v>
      </c>
      <c r="I94" s="108" t="s">
        <v>169</v>
      </c>
      <c r="J94" s="108" t="s">
        <v>169</v>
      </c>
      <c r="K94" s="108" t="s">
        <v>169</v>
      </c>
      <c r="L94" s="108" t="s">
        <v>169</v>
      </c>
      <c r="M94" s="108" t="s">
        <v>169</v>
      </c>
      <c r="N94" s="193">
        <v>0</v>
      </c>
      <c r="O94" s="193">
        <v>0</v>
      </c>
      <c r="P94" s="128">
        <v>0</v>
      </c>
      <c r="Q94" s="128">
        <v>0</v>
      </c>
      <c r="R94" s="128">
        <v>0</v>
      </c>
      <c r="S94" s="215">
        <f t="shared" si="19"/>
        <v>0</v>
      </c>
      <c r="T94" s="193" t="s">
        <v>169</v>
      </c>
      <c r="U94" s="132">
        <v>0</v>
      </c>
      <c r="V94" s="133">
        <v>0</v>
      </c>
      <c r="W94" s="133">
        <v>0</v>
      </c>
      <c r="X94" s="152"/>
    </row>
    <row r="95" spans="1:26" x14ac:dyDescent="0.25">
      <c r="B95" s="73"/>
      <c r="C95" s="151"/>
      <c r="D95" s="113"/>
      <c r="E95" s="108" t="s">
        <v>169</v>
      </c>
      <c r="F95" s="108" t="s">
        <v>169</v>
      </c>
      <c r="G95" s="108" t="s">
        <v>169</v>
      </c>
      <c r="H95" s="108" t="s">
        <v>169</v>
      </c>
      <c r="I95" s="108" t="s">
        <v>169</v>
      </c>
      <c r="J95" s="108" t="s">
        <v>169</v>
      </c>
      <c r="K95" s="108" t="s">
        <v>169</v>
      </c>
      <c r="L95" s="108" t="s">
        <v>169</v>
      </c>
      <c r="M95" s="108" t="s">
        <v>169</v>
      </c>
      <c r="N95" s="193">
        <v>0</v>
      </c>
      <c r="O95" s="193">
        <v>0</v>
      </c>
      <c r="P95" s="128">
        <v>0</v>
      </c>
      <c r="Q95" s="128">
        <v>0</v>
      </c>
      <c r="R95" s="128">
        <v>0</v>
      </c>
      <c r="S95" s="215">
        <f t="shared" si="19"/>
        <v>0</v>
      </c>
      <c r="T95" s="193" t="s">
        <v>169</v>
      </c>
      <c r="U95" s="132">
        <v>0</v>
      </c>
      <c r="V95" s="133">
        <v>0</v>
      </c>
      <c r="W95" s="133">
        <v>0</v>
      </c>
      <c r="X95" s="152"/>
    </row>
    <row r="96" spans="1:26" ht="21.75" thickBot="1" x14ac:dyDescent="0.3">
      <c r="C96" s="143" t="s">
        <v>90</v>
      </c>
      <c r="D96" s="144"/>
      <c r="E96" s="145"/>
      <c r="F96" s="145"/>
      <c r="G96" s="145"/>
      <c r="H96" s="145"/>
      <c r="I96" s="145"/>
      <c r="J96" s="145"/>
      <c r="K96" s="145"/>
      <c r="L96" s="145"/>
      <c r="M96" s="145"/>
      <c r="N96" s="195">
        <f>SUM(N92:N95)</f>
        <v>0</v>
      </c>
      <c r="O96" s="195">
        <f t="shared" ref="O96:V96" si="24">SUM(O92:O95)</f>
        <v>0</v>
      </c>
      <c r="P96" s="195">
        <f t="shared" si="24"/>
        <v>0</v>
      </c>
      <c r="Q96" s="195">
        <f t="shared" si="24"/>
        <v>0</v>
      </c>
      <c r="R96" s="195">
        <f t="shared" si="24"/>
        <v>0</v>
      </c>
      <c r="S96" s="198">
        <f t="shared" si="19"/>
        <v>0</v>
      </c>
      <c r="T96" s="195">
        <f t="shared" ref="T96:W96" si="25">SUM(T92:T95)</f>
        <v>0</v>
      </c>
      <c r="U96" s="205">
        <f t="shared" si="24"/>
        <v>0</v>
      </c>
      <c r="V96" s="195">
        <f t="shared" si="24"/>
        <v>0</v>
      </c>
      <c r="W96" s="195">
        <f t="shared" si="25"/>
        <v>0</v>
      </c>
      <c r="X96" s="150"/>
      <c r="Z96" s="25"/>
    </row>
    <row r="97" spans="2:24" s="156" customFormat="1" ht="21.75" thickBot="1" x14ac:dyDescent="0.3">
      <c r="B97" s="160" t="s">
        <v>91</v>
      </c>
      <c r="C97" s="167" t="s">
        <v>92</v>
      </c>
      <c r="D97" s="168"/>
      <c r="E97" s="168"/>
      <c r="F97" s="168"/>
      <c r="G97" s="169"/>
      <c r="H97" s="169"/>
      <c r="I97" s="169"/>
      <c r="J97" s="169"/>
      <c r="K97" s="169"/>
      <c r="L97" s="169"/>
      <c r="M97" s="169"/>
      <c r="N97" s="198">
        <f>N89-N96</f>
        <v>0</v>
      </c>
      <c r="O97" s="198">
        <f>O89-O96</f>
        <v>0</v>
      </c>
      <c r="P97" s="198">
        <f>P89-P96</f>
        <v>0</v>
      </c>
      <c r="Q97" s="198">
        <f>Q89-Q96</f>
        <v>0</v>
      </c>
      <c r="R97" s="198">
        <f>R89-R96</f>
        <v>0</v>
      </c>
      <c r="S97" s="198">
        <f t="shared" si="19"/>
        <v>0</v>
      </c>
      <c r="T97" s="198" t="s">
        <v>169</v>
      </c>
      <c r="U97" s="206">
        <f>U89-U96</f>
        <v>0</v>
      </c>
      <c r="V97" s="198">
        <f>V89-V96</f>
        <v>0</v>
      </c>
      <c r="W97" s="198">
        <f>W89-W96</f>
        <v>0</v>
      </c>
      <c r="X97" s="35"/>
    </row>
    <row r="98" spans="2:24" x14ac:dyDescent="0.25">
      <c r="B98" s="12"/>
      <c r="C98" s="14" t="s">
        <v>87</v>
      </c>
      <c r="D98" s="86"/>
      <c r="E98" s="86"/>
      <c r="F98" s="86"/>
      <c r="G98" s="82"/>
      <c r="H98" s="15"/>
      <c r="I98" s="82"/>
      <c r="J98" s="82"/>
      <c r="K98" s="15"/>
      <c r="L98" s="82"/>
      <c r="M98" s="82"/>
      <c r="N98" s="188"/>
      <c r="O98" s="188"/>
      <c r="P98" s="82"/>
      <c r="Q98" s="82"/>
      <c r="R98" s="82"/>
      <c r="S98" s="82"/>
      <c r="T98" s="82"/>
      <c r="U98" s="82"/>
      <c r="V98" s="82"/>
      <c r="W98" s="82"/>
      <c r="X98" s="82"/>
    </row>
    <row r="99" spans="2:24" x14ac:dyDescent="0.25">
      <c r="B99" s="72"/>
      <c r="C99" s="207"/>
      <c r="D99" s="208"/>
      <c r="E99" s="209" t="s">
        <v>169</v>
      </c>
      <c r="F99" s="209" t="s">
        <v>169</v>
      </c>
      <c r="G99" s="209" t="s">
        <v>169</v>
      </c>
      <c r="H99" s="209" t="s">
        <v>169</v>
      </c>
      <c r="I99" s="209" t="s">
        <v>169</v>
      </c>
      <c r="J99" s="209" t="s">
        <v>169</v>
      </c>
      <c r="K99" s="209" t="s">
        <v>169</v>
      </c>
      <c r="L99" s="209" t="s">
        <v>169</v>
      </c>
      <c r="M99" s="209" t="s">
        <v>169</v>
      </c>
      <c r="N99" s="210">
        <v>0</v>
      </c>
      <c r="O99" s="210">
        <v>0</v>
      </c>
      <c r="P99" s="211">
        <v>0</v>
      </c>
      <c r="Q99" s="211">
        <v>0</v>
      </c>
      <c r="R99" s="211">
        <v>0</v>
      </c>
      <c r="S99" s="228">
        <f t="shared" si="19"/>
        <v>0</v>
      </c>
      <c r="T99" s="210">
        <v>0</v>
      </c>
      <c r="U99" s="212">
        <v>0</v>
      </c>
      <c r="V99" s="213">
        <v>0</v>
      </c>
      <c r="W99" s="213">
        <v>0</v>
      </c>
      <c r="X99" s="214"/>
    </row>
    <row r="100" spans="2:24" x14ac:dyDescent="0.25">
      <c r="C100" s="8" t="s">
        <v>182</v>
      </c>
      <c r="D100" s="8"/>
      <c r="E100" s="8"/>
      <c r="F100" s="8"/>
    </row>
    <row r="103" spans="2:24" ht="21.75" thickBot="1" x14ac:dyDescent="0.3">
      <c r="B103" s="89" t="s">
        <v>93</v>
      </c>
      <c r="C103" s="232" t="s">
        <v>183</v>
      </c>
      <c r="D103" s="233" t="str">
        <f t="shared" ref="D103:J103" si="26">N9</f>
        <v>2022-23</v>
      </c>
      <c r="E103" s="233" t="str">
        <f t="shared" si="26"/>
        <v>2023-24</v>
      </c>
      <c r="F103" s="233" t="str">
        <f t="shared" si="26"/>
        <v>2024-25</v>
      </c>
      <c r="G103" s="233" t="str">
        <f t="shared" si="26"/>
        <v>2025-26</v>
      </c>
      <c r="H103" s="233" t="str">
        <f t="shared" si="26"/>
        <v>2026-27</v>
      </c>
      <c r="I103" s="233" t="str">
        <f t="shared" si="26"/>
        <v>5-year total</v>
      </c>
      <c r="J103" s="238" t="str">
        <f t="shared" si="26"/>
        <v>Ongoing</v>
      </c>
    </row>
    <row r="104" spans="2:24" x14ac:dyDescent="0.25">
      <c r="C104" s="245" t="s">
        <v>9</v>
      </c>
      <c r="D104" s="231"/>
      <c r="E104" s="231"/>
      <c r="F104" s="231"/>
      <c r="G104" s="231"/>
      <c r="H104" s="231"/>
      <c r="I104" s="231"/>
      <c r="J104" s="239"/>
    </row>
    <row r="105" spans="2:24" x14ac:dyDescent="0.25">
      <c r="C105" s="246" t="s">
        <v>11</v>
      </c>
      <c r="D105" s="234">
        <f t="shared" ref="D105:J105" si="27">_xlfn.XLOOKUP("Total VPS Staff",$C:$C,N:N)</f>
        <v>0</v>
      </c>
      <c r="E105" s="234">
        <f t="shared" si="27"/>
        <v>0</v>
      </c>
      <c r="F105" s="234">
        <f t="shared" si="27"/>
        <v>0</v>
      </c>
      <c r="G105" s="234">
        <f t="shared" si="27"/>
        <v>0</v>
      </c>
      <c r="H105" s="234">
        <f t="shared" si="27"/>
        <v>0</v>
      </c>
      <c r="I105" s="253">
        <f t="shared" si="27"/>
        <v>0</v>
      </c>
      <c r="J105" s="240">
        <f t="shared" si="27"/>
        <v>0</v>
      </c>
    </row>
    <row r="106" spans="2:24" x14ac:dyDescent="0.25">
      <c r="C106" s="246" t="s">
        <v>12</v>
      </c>
      <c r="D106" s="234">
        <f t="shared" ref="D106:J106" si="28">_xlfn.XLOOKUP("Total Non-VPS Staff",$C:$C,N:N)</f>
        <v>0</v>
      </c>
      <c r="E106" s="234">
        <f t="shared" si="28"/>
        <v>0</v>
      </c>
      <c r="F106" s="234">
        <f t="shared" si="28"/>
        <v>0</v>
      </c>
      <c r="G106" s="234">
        <f t="shared" si="28"/>
        <v>0</v>
      </c>
      <c r="H106" s="234">
        <f t="shared" si="28"/>
        <v>0</v>
      </c>
      <c r="I106" s="253">
        <f t="shared" si="28"/>
        <v>0</v>
      </c>
      <c r="J106" s="240">
        <f t="shared" si="28"/>
        <v>0</v>
      </c>
    </row>
    <row r="107" spans="2:24" x14ac:dyDescent="0.25">
      <c r="C107" s="247" t="s">
        <v>13</v>
      </c>
      <c r="D107" s="235">
        <f t="shared" ref="D107:J107" si="29">_xlfn.XLOOKUP("Total CAM operating expenditure",$C:$C,N:N)</f>
        <v>0</v>
      </c>
      <c r="E107" s="235">
        <f t="shared" si="29"/>
        <v>0</v>
      </c>
      <c r="F107" s="235">
        <f t="shared" si="29"/>
        <v>0</v>
      </c>
      <c r="G107" s="235">
        <f t="shared" si="29"/>
        <v>0</v>
      </c>
      <c r="H107" s="235">
        <f t="shared" si="29"/>
        <v>0</v>
      </c>
      <c r="I107" s="254">
        <f t="shared" si="29"/>
        <v>0</v>
      </c>
      <c r="J107" s="241">
        <f t="shared" si="29"/>
        <v>0</v>
      </c>
    </row>
    <row r="108" spans="2:24" ht="21.75" thickBot="1" x14ac:dyDescent="0.3">
      <c r="C108" s="248" t="s">
        <v>14</v>
      </c>
      <c r="D108" s="230">
        <f t="shared" ref="D108:J108" si="30">SUM(D105:D107)</f>
        <v>0</v>
      </c>
      <c r="E108" s="230">
        <f t="shared" si="30"/>
        <v>0</v>
      </c>
      <c r="F108" s="230">
        <f t="shared" si="30"/>
        <v>0</v>
      </c>
      <c r="G108" s="230">
        <f t="shared" si="30"/>
        <v>0</v>
      </c>
      <c r="H108" s="230">
        <f t="shared" si="30"/>
        <v>0</v>
      </c>
      <c r="I108" s="230">
        <f t="shared" si="30"/>
        <v>0</v>
      </c>
      <c r="J108" s="242">
        <f t="shared" si="30"/>
        <v>0</v>
      </c>
    </row>
    <row r="109" spans="2:24" ht="21.75" thickBot="1" x14ac:dyDescent="0.3">
      <c r="C109" s="245" t="s">
        <v>15</v>
      </c>
      <c r="D109" s="237">
        <f t="shared" ref="D109:J109" si="31">_xlfn.XLOOKUP("Total Grants",$C:$C,N:N)</f>
        <v>0</v>
      </c>
      <c r="E109" s="237">
        <f t="shared" si="31"/>
        <v>0</v>
      </c>
      <c r="F109" s="237">
        <f t="shared" si="31"/>
        <v>0</v>
      </c>
      <c r="G109" s="237">
        <f t="shared" si="31"/>
        <v>0</v>
      </c>
      <c r="H109" s="237">
        <f t="shared" si="31"/>
        <v>0</v>
      </c>
      <c r="I109" s="237">
        <f t="shared" si="31"/>
        <v>0</v>
      </c>
      <c r="J109" s="243">
        <f t="shared" si="31"/>
        <v>0</v>
      </c>
    </row>
    <row r="110" spans="2:24" ht="21.75" thickBot="1" x14ac:dyDescent="0.3">
      <c r="C110" s="245" t="s">
        <v>16</v>
      </c>
      <c r="D110" s="237">
        <f t="shared" ref="D110:J110" si="32">_xlfn.XLOOKUP("Total other costs",$C:$C,N:N)</f>
        <v>0</v>
      </c>
      <c r="E110" s="237">
        <f t="shared" si="32"/>
        <v>0</v>
      </c>
      <c r="F110" s="237">
        <f t="shared" si="32"/>
        <v>0</v>
      </c>
      <c r="G110" s="237">
        <f t="shared" si="32"/>
        <v>0</v>
      </c>
      <c r="H110" s="237">
        <f t="shared" si="32"/>
        <v>0</v>
      </c>
      <c r="I110" s="237">
        <f t="shared" si="32"/>
        <v>0</v>
      </c>
      <c r="J110" s="243">
        <f t="shared" si="32"/>
        <v>0</v>
      </c>
    </row>
    <row r="111" spans="2:24" ht="38.25" thickBot="1" x14ac:dyDescent="0.3">
      <c r="C111" s="249" t="s">
        <v>17</v>
      </c>
      <c r="D111" s="236">
        <f t="shared" ref="D111:J111" si="33">SUM(D108:D110)</f>
        <v>0</v>
      </c>
      <c r="E111" s="236">
        <f t="shared" si="33"/>
        <v>0</v>
      </c>
      <c r="F111" s="236">
        <f t="shared" si="33"/>
        <v>0</v>
      </c>
      <c r="G111" s="236">
        <f t="shared" si="33"/>
        <v>0</v>
      </c>
      <c r="H111" s="236">
        <f t="shared" si="33"/>
        <v>0</v>
      </c>
      <c r="I111" s="236">
        <f t="shared" si="33"/>
        <v>0</v>
      </c>
      <c r="J111" s="244">
        <f t="shared" si="33"/>
        <v>0</v>
      </c>
    </row>
    <row r="112" spans="2:24" x14ac:dyDescent="0.25">
      <c r="C112" s="245" t="s">
        <v>18</v>
      </c>
      <c r="D112" s="231"/>
      <c r="E112" s="231"/>
      <c r="F112" s="231"/>
      <c r="G112" s="231"/>
      <c r="H112" s="231"/>
      <c r="I112" s="231"/>
      <c r="J112" s="239"/>
    </row>
    <row r="113" spans="3:10" x14ac:dyDescent="0.25">
      <c r="C113" s="246" t="s">
        <v>19</v>
      </c>
      <c r="D113" s="234">
        <f t="shared" ref="D113:J113" si="34">_xlfn.XLOOKUP("Total Offsets from internal reprioritisation",$C:$C,N:N)</f>
        <v>0</v>
      </c>
      <c r="E113" s="234">
        <f t="shared" si="34"/>
        <v>0</v>
      </c>
      <c r="F113" s="234">
        <f t="shared" si="34"/>
        <v>0</v>
      </c>
      <c r="G113" s="234">
        <f t="shared" si="34"/>
        <v>0</v>
      </c>
      <c r="H113" s="234">
        <f t="shared" si="34"/>
        <v>0</v>
      </c>
      <c r="I113" s="253">
        <f t="shared" si="34"/>
        <v>0</v>
      </c>
      <c r="J113" s="240">
        <f t="shared" si="34"/>
        <v>0</v>
      </c>
    </row>
    <row r="114" spans="3:10" x14ac:dyDescent="0.25">
      <c r="C114" s="246" t="s">
        <v>20</v>
      </c>
      <c r="D114" s="234">
        <f t="shared" ref="D114:J114" si="35">_xlfn.XLOOKUP("Total Offsets from other sources",$C:$C,N:N)</f>
        <v>0</v>
      </c>
      <c r="E114" s="234">
        <f t="shared" si="35"/>
        <v>0</v>
      </c>
      <c r="F114" s="234">
        <f t="shared" si="35"/>
        <v>0</v>
      </c>
      <c r="G114" s="234">
        <f t="shared" si="35"/>
        <v>0</v>
      </c>
      <c r="H114" s="234">
        <f t="shared" si="35"/>
        <v>0</v>
      </c>
      <c r="I114" s="253">
        <f t="shared" si="35"/>
        <v>0</v>
      </c>
      <c r="J114" s="240">
        <f t="shared" si="35"/>
        <v>0</v>
      </c>
    </row>
    <row r="115" spans="3:10" ht="21.75" thickBot="1" x14ac:dyDescent="0.3">
      <c r="C115" s="248" t="s">
        <v>21</v>
      </c>
      <c r="D115" s="230">
        <f t="shared" ref="D115:J115" si="36">SUM(D113:D114)</f>
        <v>0</v>
      </c>
      <c r="E115" s="230">
        <f t="shared" si="36"/>
        <v>0</v>
      </c>
      <c r="F115" s="230">
        <f t="shared" si="36"/>
        <v>0</v>
      </c>
      <c r="G115" s="230">
        <f t="shared" si="36"/>
        <v>0</v>
      </c>
      <c r="H115" s="230">
        <f t="shared" si="36"/>
        <v>0</v>
      </c>
      <c r="I115" s="230">
        <f t="shared" si="36"/>
        <v>0</v>
      </c>
      <c r="J115" s="242">
        <f t="shared" si="36"/>
        <v>0</v>
      </c>
    </row>
    <row r="116" spans="3:10" ht="37.5" x14ac:dyDescent="0.25">
      <c r="C116" s="250" t="s">
        <v>94</v>
      </c>
      <c r="D116" s="251">
        <f>D111-D115</f>
        <v>0</v>
      </c>
      <c r="E116" s="251">
        <f t="shared" ref="E116:J116" si="37">E111-E115</f>
        <v>0</v>
      </c>
      <c r="F116" s="251">
        <f t="shared" si="37"/>
        <v>0</v>
      </c>
      <c r="G116" s="251">
        <f t="shared" si="37"/>
        <v>0</v>
      </c>
      <c r="H116" s="251">
        <f t="shared" si="37"/>
        <v>0</v>
      </c>
      <c r="I116" s="251">
        <f t="shared" si="37"/>
        <v>0</v>
      </c>
      <c r="J116" s="252">
        <f t="shared" si="37"/>
        <v>0</v>
      </c>
    </row>
    <row r="117" spans="3:10" x14ac:dyDescent="0.25">
      <c r="C117" s="9" t="s">
        <v>184</v>
      </c>
    </row>
    <row r="118" spans="3:10" x14ac:dyDescent="0.25">
      <c r="C118" s="91"/>
      <c r="D118" s="91"/>
      <c r="E118" s="91"/>
      <c r="F118" s="91"/>
      <c r="G118" s="91"/>
      <c r="H118" s="91"/>
      <c r="I118" s="91"/>
      <c r="J118" s="91"/>
    </row>
    <row r="119" spans="3:10" x14ac:dyDescent="0.25">
      <c r="C119" s="92"/>
      <c r="D119" s="93"/>
      <c r="E119" s="93"/>
      <c r="F119" s="93"/>
      <c r="G119" s="93"/>
      <c r="H119" s="93"/>
      <c r="I119" s="93"/>
      <c r="J119" s="93"/>
    </row>
    <row r="120" spans="3:10" x14ac:dyDescent="0.25">
      <c r="C120" s="99"/>
      <c r="D120" s="93"/>
      <c r="E120" s="93"/>
      <c r="F120" s="93"/>
      <c r="G120" s="93"/>
      <c r="H120" s="93"/>
      <c r="I120" s="93"/>
      <c r="J120" s="93"/>
    </row>
    <row r="121" spans="3:10" x14ac:dyDescent="0.25">
      <c r="C121" s="99"/>
      <c r="D121" s="93"/>
      <c r="E121" s="93"/>
      <c r="F121" s="93"/>
      <c r="G121" s="93"/>
      <c r="H121" s="93"/>
      <c r="I121" s="93"/>
      <c r="J121" s="93"/>
    </row>
    <row r="122" spans="3:10" x14ac:dyDescent="0.25">
      <c r="C122" s="99"/>
      <c r="D122" s="93"/>
      <c r="E122" s="93"/>
      <c r="F122" s="93"/>
      <c r="G122" s="93"/>
      <c r="H122" s="93"/>
      <c r="I122" s="93"/>
      <c r="J122" s="93"/>
    </row>
    <row r="123" spans="3:10" x14ac:dyDescent="0.25">
      <c r="C123" s="99"/>
      <c r="D123" s="93"/>
      <c r="E123" s="93"/>
      <c r="F123" s="93"/>
      <c r="G123" s="93"/>
      <c r="H123" s="93"/>
      <c r="I123" s="93"/>
      <c r="J123" s="93"/>
    </row>
    <row r="124" spans="3:10" x14ac:dyDescent="0.25">
      <c r="C124" s="99"/>
      <c r="D124" s="93"/>
      <c r="E124" s="93"/>
      <c r="F124" s="93"/>
      <c r="G124" s="93"/>
      <c r="H124" s="93"/>
      <c r="I124" s="93"/>
      <c r="J124" s="93"/>
    </row>
    <row r="125" spans="3:10" x14ac:dyDescent="0.25">
      <c r="C125" s="99"/>
      <c r="D125" s="93"/>
      <c r="E125" s="93"/>
      <c r="F125" s="93"/>
      <c r="G125" s="93"/>
      <c r="H125" s="93"/>
      <c r="I125" s="93"/>
      <c r="J125" s="93"/>
    </row>
    <row r="126" spans="3:10" x14ac:dyDescent="0.25">
      <c r="C126" s="99"/>
      <c r="D126" s="93"/>
      <c r="E126" s="93"/>
      <c r="F126" s="93"/>
      <c r="G126" s="93"/>
      <c r="H126" s="93"/>
      <c r="I126" s="93"/>
      <c r="J126" s="93"/>
    </row>
    <row r="127" spans="3:10" x14ac:dyDescent="0.25">
      <c r="C127" s="99"/>
      <c r="D127" s="93"/>
      <c r="E127" s="93"/>
      <c r="F127" s="93"/>
      <c r="G127" s="93"/>
      <c r="H127" s="93"/>
      <c r="I127" s="93"/>
      <c r="J127" s="93"/>
    </row>
    <row r="128" spans="3:10" x14ac:dyDescent="0.25">
      <c r="C128" s="92"/>
      <c r="D128" s="93"/>
      <c r="E128" s="93"/>
      <c r="F128" s="93"/>
      <c r="G128" s="93"/>
      <c r="H128" s="93"/>
      <c r="I128" s="93"/>
      <c r="J128" s="93"/>
    </row>
    <row r="129" spans="3:10" x14ac:dyDescent="0.25">
      <c r="C129" s="92"/>
      <c r="D129" s="93"/>
      <c r="E129" s="93"/>
      <c r="F129" s="93"/>
      <c r="G129" s="93"/>
      <c r="H129" s="93"/>
      <c r="I129" s="93"/>
      <c r="J129" s="93"/>
    </row>
  </sheetData>
  <protectedRanges>
    <protectedRange sqref="W47:X52 W38:X43 W92:X95 B24:F24 C61 C70:C73 C68 C63:E66 E70:E73 C38:E43 G11:M22 B25:E29 G38:G43 G29 I29:R29 G28:H28 L25:L28 N24:R28 C47:E52 G47:G52 G63:G66 U11:X23 U63:X66 U70:W73 C80:C83 E83 U80:W82 C85:C87 U85:W87 C99 U99:W99 C92:D95 T24:X29 S24 B10:X10 E31:E33 B11:E23 G25:H25 G26:H26 G27:H27" name="Range1_1"/>
    <protectedRange sqref="H38:M43 M25:M28 B30:R30 H47:M52 W56:W59 H63:M66 H70:M73 E80:M82 E85:M87 E99:M99 E92:M95 T30:W30 B31:D33 F31:M32 F33:M33 U33:W33 U31:W32" name="Range1_1_2_2_2_2_2"/>
    <protectedRange sqref="C88:M88 B84:R84 T84:W84 B79:W79" name="Range1_1_4"/>
    <protectedRange sqref="F38:F43 F63:F66 F70:F73 F47:F52 F83" name="Range1_1_1"/>
    <protectedRange sqref="F25:F29 G23:M24 H29 F11:F23" name="Range1_1_3"/>
    <protectedRange sqref="S25:S30 S70:S75 S80:S89 S92:S97 S37:S44 S46:S59 S61:S67 S99 N23:T23 S34:S35" name="Range1_1_7"/>
    <protectedRange sqref="I25:J25" name="Range1_1_2"/>
    <protectedRange sqref="I26:J26" name="Range1_1_5"/>
    <protectedRange sqref="I27:J27" name="Range1_1_6"/>
    <protectedRange sqref="I28:J28" name="Range1_1_8"/>
    <protectedRange sqref="K25" name="Range1_1_9"/>
    <protectedRange sqref="K26" name="Range1_1_10"/>
    <protectedRange sqref="K27" name="Range1_1_11"/>
    <protectedRange sqref="K28" name="Range1_1_12"/>
    <protectedRange sqref="T31:T33 N31:R33" name="Range1_1_2_14"/>
    <protectedRange sqref="S31:S33" name="Range1_1_7_2"/>
    <protectedRange sqref="N11:T22" name="Range1_1_7_7"/>
  </protectedRanges>
  <mergeCells count="9">
    <mergeCell ref="C61:F61"/>
    <mergeCell ref="C68:E68"/>
    <mergeCell ref="C2:X2"/>
    <mergeCell ref="C3:X3"/>
    <mergeCell ref="G4:X4"/>
    <mergeCell ref="E7:F7"/>
    <mergeCell ref="U7:W7"/>
    <mergeCell ref="C8:D8"/>
    <mergeCell ref="U8:W8"/>
  </mergeCells>
  <dataValidations count="5">
    <dataValidation type="list" showInputMessage="1" showErrorMessage="1" sqref="M10 M88 M79 M84" xr:uid="{618D1E4C-9724-4F08-A734-05CE03CD0193}">
      <formula1>$A$2:$A$2</formula1>
    </dataValidation>
    <dataValidation type="list" allowBlank="1" showInputMessage="1" showErrorMessage="1" sqref="E31:E33 E25:E28 E38:E43 E70:E73 E63:E66 E47:E52 E83 E11:E23" xr:uid="{D12F0E81-F234-44FD-A96A-76AED9A4B155}">
      <formula1>"Program, PES, WoVG Capability, Corporate, Departmental Activities and Operations"</formula1>
    </dataValidation>
    <dataValidation type="list" allowBlank="1" showInputMessage="1" showErrorMessage="1" sqref="J30 J11:J22 J25:J28" xr:uid="{7BC0F2A2-D003-4D89-8CFC-6E6A06DF2007}">
      <formula1>$N$9:$T$9</formula1>
    </dataValidation>
    <dataValidation type="list" allowBlank="1" showInputMessage="1" showErrorMessage="1" sqref="I30" xr:uid="{52CA0813-E914-4690-A009-99B5E8ACF705}">
      <formula1>$N$9:$Q$9</formula1>
    </dataValidation>
    <dataValidation type="list" allowBlank="1" showInputMessage="1" showErrorMessage="1" sqref="I11:I22 I25:I28 I29:J29" xr:uid="{3307A702-6C78-4DB0-882E-4550A3629A66}">
      <formula1>$N$9:$R$9</formula1>
    </dataValidation>
  </dataValidations>
  <pageMargins left="0.7" right="0.7" top="0.75" bottom="0.75" header="0.3" footer="0.3"/>
  <pageSetup paperSize="8" scale="28" fitToHeight="0" orientation="landscape" r:id="rId1"/>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871CFF7-8E7D-4646-AD57-F95F71E2EF2D}">
          <x14:formula1>
            <xm:f>Sheet1!$A$1:$A$3</xm:f>
          </x14:formula1>
          <xm:sqref>K30:L30</xm:sqref>
        </x14:dataValidation>
        <x14:dataValidation type="list" allowBlank="1" showInputMessage="1" showErrorMessage="1" xr:uid="{CBA7871F-5D66-4BA7-984B-EE48F388A53F}">
          <x14:formula1>
            <xm:f>'Standard costing - VPS'!$C$2:$J$2</xm:f>
          </x14:formula1>
          <xm:sqref>G11:G22</xm:sqref>
        </x14:dataValidation>
        <x14:dataValidation type="list" allowBlank="1" showInputMessage="1" showErrorMessage="1" xr:uid="{8E9A02AC-D057-49F5-B552-54A4CCCE3B4A}">
          <x14:formula1>
            <xm:f>Sheet2!$A$5:$A$6</xm:f>
          </x14:formula1>
          <xm:sqref>L25:L29 L11:L22</xm:sqref>
        </x14:dataValidation>
        <x14:dataValidation type="list" allowBlank="1" showInputMessage="1" showErrorMessage="1" xr:uid="{28711017-96EA-4018-973B-AA3DE68BC4A0}">
          <x14:formula1>
            <xm:f>Sheet2!$A$1:$A$3</xm:f>
          </x14:formula1>
          <xm:sqref>K11:K22 K25:K29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08CE-EBE4-479E-AA2D-FEFC2DAF2F6E}">
  <sheetPr>
    <tabColor theme="3"/>
  </sheetPr>
  <dimension ref="A1"/>
  <sheetViews>
    <sheetView topLeftCell="A5" workbookViewId="0">
      <selection activeCell="T31" sqref="T31"/>
    </sheetView>
  </sheetViews>
  <sheetFormatPr defaultRowHeight="15" x14ac:dyDescent="0.25"/>
  <sheetData/>
  <pageMargins left="0.7" right="0.7" top="0.75" bottom="0.75" header="0.3" footer="0.3"/>
  <pageSetup paperSize="9" orientation="portrait" r:id="rId1"/>
  <headerFooter>
    <oddFooter>&amp;L&amp;1#&amp;"Calibri"&amp;11&amp;K000000OFFICIAL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7DBB-040B-45A8-9A33-CC8FBA0F54A7}">
  <dimension ref="A1:X32"/>
  <sheetViews>
    <sheetView zoomScaleNormal="100" workbookViewId="0">
      <selection activeCell="D18" sqref="D18"/>
    </sheetView>
  </sheetViews>
  <sheetFormatPr defaultRowHeight="15" x14ac:dyDescent="0.25"/>
  <cols>
    <col min="2" max="2" width="18.140625" customWidth="1"/>
    <col min="3" max="3" width="13.85546875" customWidth="1"/>
    <col min="9" max="9" width="9.5703125" bestFit="1" customWidth="1"/>
    <col min="16" max="17" width="11.5703125" bestFit="1" customWidth="1"/>
    <col min="18" max="18" width="22.28515625" bestFit="1" customWidth="1"/>
    <col min="19" max="19" width="19.42578125" bestFit="1" customWidth="1"/>
    <col min="21" max="21" width="10.85546875" bestFit="1" customWidth="1"/>
    <col min="22" max="22" width="9.42578125" bestFit="1" customWidth="1"/>
  </cols>
  <sheetData>
    <row r="1" spans="1:23" x14ac:dyDescent="0.25">
      <c r="A1" s="68"/>
      <c r="B1" s="398" t="s">
        <v>97</v>
      </c>
      <c r="C1" s="398"/>
      <c r="D1" s="398"/>
      <c r="E1" s="398"/>
      <c r="F1" s="398"/>
      <c r="G1" s="398"/>
      <c r="H1" s="398"/>
      <c r="I1" s="398"/>
      <c r="J1" s="398"/>
      <c r="K1" s="398"/>
      <c r="L1" s="69"/>
      <c r="M1" s="69"/>
      <c r="N1" s="69"/>
      <c r="O1" s="69"/>
    </row>
    <row r="2" spans="1:23" x14ac:dyDescent="0.25">
      <c r="B2" s="399" t="s">
        <v>98</v>
      </c>
      <c r="C2" s="399"/>
      <c r="D2" s="399"/>
      <c r="E2" s="399"/>
      <c r="F2" s="399"/>
      <c r="G2" s="399"/>
      <c r="H2" s="399"/>
      <c r="I2" s="399"/>
      <c r="J2" s="399"/>
      <c r="K2" s="399"/>
      <c r="L2" s="69"/>
      <c r="M2" s="69"/>
      <c r="N2" s="69"/>
      <c r="O2" s="69"/>
    </row>
    <row r="3" spans="1:23" x14ac:dyDescent="0.25">
      <c r="B3" s="400" t="s">
        <v>99</v>
      </c>
      <c r="C3" s="400"/>
      <c r="D3" s="400"/>
      <c r="E3" s="400"/>
      <c r="F3" s="400"/>
      <c r="G3" s="400"/>
      <c r="H3" s="400"/>
      <c r="I3" s="400"/>
      <c r="J3" s="400"/>
      <c r="K3" s="400"/>
      <c r="L3" s="70"/>
      <c r="M3" s="70"/>
      <c r="N3" s="70"/>
      <c r="O3" s="70"/>
      <c r="P3" s="70"/>
      <c r="Q3" s="70"/>
      <c r="R3" s="70"/>
      <c r="S3" s="70"/>
      <c r="T3" s="70"/>
      <c r="U3" s="70"/>
      <c r="V3" s="70"/>
      <c r="W3" s="70"/>
    </row>
    <row r="4" spans="1:23" x14ac:dyDescent="0.25">
      <c r="B4" s="397" t="s">
        <v>100</v>
      </c>
      <c r="C4" s="397"/>
      <c r="D4" s="397"/>
      <c r="E4" s="397"/>
      <c r="F4" s="397"/>
      <c r="G4" s="397"/>
      <c r="H4" s="397"/>
      <c r="I4" s="397"/>
      <c r="J4" s="397"/>
      <c r="K4" s="397"/>
      <c r="L4" s="69"/>
      <c r="M4" s="69"/>
      <c r="N4" s="70"/>
      <c r="O4" s="70"/>
      <c r="P4" s="70"/>
      <c r="Q4" s="70"/>
      <c r="R4" s="70"/>
      <c r="S4" s="70"/>
      <c r="T4" s="70"/>
      <c r="U4" s="70"/>
      <c r="V4" s="70"/>
      <c r="W4" s="70"/>
    </row>
    <row r="5" spans="1:23" x14ac:dyDescent="0.25">
      <c r="B5" s="397" t="s">
        <v>101</v>
      </c>
      <c r="C5" s="397"/>
      <c r="D5" s="397"/>
      <c r="E5" s="397"/>
      <c r="F5" s="397"/>
      <c r="G5" s="397"/>
      <c r="H5" s="397"/>
      <c r="I5" s="397"/>
      <c r="J5" s="397"/>
      <c r="K5" s="397"/>
      <c r="L5" s="70"/>
      <c r="M5" s="70"/>
      <c r="N5" s="70"/>
      <c r="O5" s="70"/>
      <c r="P5" s="70"/>
      <c r="Q5" s="70"/>
      <c r="R5" s="70"/>
      <c r="S5" s="70"/>
      <c r="T5" s="70"/>
      <c r="U5" s="70"/>
      <c r="V5" s="70"/>
      <c r="W5" s="70"/>
    </row>
    <row r="6" spans="1:23" x14ac:dyDescent="0.25">
      <c r="B6" s="397" t="s">
        <v>102</v>
      </c>
      <c r="C6" s="397"/>
      <c r="D6" s="397"/>
      <c r="E6" s="397"/>
      <c r="F6" s="397"/>
      <c r="G6" s="397"/>
      <c r="H6" s="397"/>
      <c r="I6" s="397"/>
      <c r="J6" s="397"/>
      <c r="K6" s="397"/>
      <c r="L6" s="69"/>
      <c r="M6" s="69"/>
      <c r="N6" s="70"/>
      <c r="O6" s="70"/>
      <c r="P6" s="70"/>
      <c r="Q6" s="70"/>
      <c r="R6" s="70"/>
      <c r="S6" s="70"/>
      <c r="T6" s="70"/>
      <c r="U6" s="70"/>
      <c r="V6" s="70"/>
      <c r="W6" s="70"/>
    </row>
    <row r="7" spans="1:23" x14ac:dyDescent="0.25">
      <c r="B7" s="398" t="s">
        <v>103</v>
      </c>
      <c r="C7" s="398"/>
      <c r="D7" s="398"/>
      <c r="E7" s="398"/>
      <c r="F7" s="398"/>
      <c r="G7" s="398"/>
      <c r="H7" s="398"/>
      <c r="I7" s="398"/>
      <c r="J7" s="398"/>
      <c r="K7" s="398"/>
      <c r="N7" s="70"/>
      <c r="O7" s="70"/>
      <c r="P7" s="70"/>
      <c r="Q7" s="70"/>
      <c r="R7" s="70"/>
      <c r="S7" s="70"/>
      <c r="T7" s="70"/>
      <c r="U7" s="70"/>
      <c r="V7" s="70"/>
      <c r="W7" s="70"/>
    </row>
    <row r="8" spans="1:23" x14ac:dyDescent="0.25">
      <c r="A8" s="68"/>
      <c r="B8" s="399" t="s">
        <v>104</v>
      </c>
      <c r="C8" s="399"/>
      <c r="D8" s="399"/>
      <c r="E8" s="399"/>
      <c r="F8" s="399"/>
      <c r="G8" s="399"/>
      <c r="H8" s="399"/>
      <c r="I8" s="399"/>
      <c r="J8" s="399"/>
      <c r="K8" s="399"/>
      <c r="L8" s="69"/>
      <c r="M8" s="69"/>
      <c r="N8" s="70"/>
      <c r="O8" s="70"/>
      <c r="P8" s="70"/>
      <c r="Q8" s="70"/>
      <c r="R8" s="70"/>
      <c r="S8" s="70"/>
      <c r="T8" s="70"/>
      <c r="U8" s="70"/>
      <c r="V8" s="70"/>
      <c r="W8" s="70"/>
    </row>
    <row r="9" spans="1:23" x14ac:dyDescent="0.25">
      <c r="B9" s="401" t="s">
        <v>105</v>
      </c>
      <c r="C9" s="401"/>
      <c r="D9" s="401"/>
      <c r="E9" s="401"/>
      <c r="F9" s="401"/>
      <c r="G9" s="401"/>
      <c r="H9" s="401"/>
      <c r="I9" s="401"/>
      <c r="J9" s="401"/>
      <c r="K9" s="401"/>
      <c r="L9" s="69"/>
      <c r="M9" s="69"/>
      <c r="N9" s="70"/>
      <c r="O9" s="70"/>
      <c r="P9" s="70"/>
      <c r="Q9" s="70"/>
      <c r="R9" s="70"/>
      <c r="S9" s="70"/>
      <c r="T9" s="70"/>
      <c r="U9" s="70"/>
      <c r="V9" s="70"/>
      <c r="W9" s="70"/>
    </row>
    <row r="10" spans="1:23" x14ac:dyDescent="0.25">
      <c r="B10" s="401" t="s">
        <v>106</v>
      </c>
      <c r="C10" s="401"/>
      <c r="D10" s="401"/>
      <c r="E10" s="401"/>
      <c r="F10" s="401"/>
      <c r="G10" s="401"/>
      <c r="H10" s="401"/>
      <c r="I10" s="401"/>
      <c r="J10" s="401"/>
      <c r="K10" s="401"/>
      <c r="L10" s="70"/>
      <c r="M10" s="70"/>
      <c r="N10" s="70"/>
      <c r="O10" s="70"/>
      <c r="P10" s="70"/>
      <c r="Q10" s="70"/>
      <c r="R10" s="70"/>
      <c r="S10" s="70"/>
      <c r="T10" s="70"/>
      <c r="U10" s="70"/>
      <c r="V10" s="70"/>
      <c r="W10" s="70"/>
    </row>
    <row r="11" spans="1:23" x14ac:dyDescent="0.25">
      <c r="B11" s="401" t="s">
        <v>107</v>
      </c>
      <c r="C11" s="401"/>
      <c r="D11" s="401"/>
      <c r="E11" s="401"/>
      <c r="F11" s="401"/>
      <c r="G11" s="401"/>
      <c r="H11" s="401"/>
      <c r="I11" s="401"/>
      <c r="J11" s="401"/>
      <c r="K11" s="401"/>
      <c r="L11" s="69"/>
      <c r="M11" s="69"/>
      <c r="N11" s="70"/>
      <c r="O11" s="70"/>
      <c r="P11" s="70"/>
      <c r="Q11" s="70"/>
      <c r="R11" s="70"/>
      <c r="S11" s="70"/>
      <c r="T11" s="70"/>
      <c r="U11" s="70"/>
      <c r="V11" s="70"/>
      <c r="W11" s="70"/>
    </row>
    <row r="12" spans="1:23" x14ac:dyDescent="0.25">
      <c r="B12" s="401" t="s">
        <v>108</v>
      </c>
      <c r="C12" s="401"/>
      <c r="D12" s="401"/>
      <c r="E12" s="401"/>
      <c r="F12" s="401"/>
      <c r="G12" s="401"/>
      <c r="H12" s="401"/>
      <c r="I12" s="401"/>
      <c r="J12" s="401"/>
      <c r="K12" s="401"/>
      <c r="L12" s="70"/>
      <c r="M12" s="70"/>
      <c r="N12" s="70"/>
      <c r="O12" s="70"/>
      <c r="P12" s="70"/>
      <c r="Q12" s="70"/>
      <c r="R12" s="70"/>
      <c r="S12" s="70"/>
      <c r="T12" s="70"/>
      <c r="U12" s="70"/>
      <c r="V12" s="70"/>
      <c r="W12" s="70"/>
    </row>
    <row r="13" spans="1:23" x14ac:dyDescent="0.25">
      <c r="B13" s="401" t="s">
        <v>109</v>
      </c>
      <c r="C13" s="401"/>
      <c r="D13" s="401"/>
      <c r="E13" s="401"/>
      <c r="F13" s="401"/>
      <c r="G13" s="401"/>
      <c r="H13" s="401"/>
      <c r="I13" s="401"/>
      <c r="J13" s="401"/>
      <c r="K13" s="401"/>
      <c r="L13" s="69"/>
      <c r="M13" s="69"/>
      <c r="N13" s="70"/>
      <c r="O13" s="70"/>
      <c r="P13" s="70"/>
      <c r="Q13" s="70"/>
      <c r="R13" s="70"/>
      <c r="S13" s="70"/>
      <c r="T13" s="70"/>
      <c r="U13" s="70"/>
      <c r="V13" s="70"/>
      <c r="W13" s="70"/>
    </row>
    <row r="14" spans="1:23" x14ac:dyDescent="0.25">
      <c r="C14" s="70"/>
      <c r="D14" s="70"/>
      <c r="E14" s="70"/>
      <c r="F14" s="70"/>
      <c r="G14" s="70"/>
      <c r="H14" s="70"/>
      <c r="I14" s="70"/>
      <c r="J14" s="70"/>
      <c r="K14" s="70"/>
      <c r="L14" s="70"/>
      <c r="M14" s="70"/>
      <c r="N14" s="70"/>
      <c r="O14" s="70"/>
      <c r="P14" s="70"/>
      <c r="Q14" s="70"/>
      <c r="R14" s="70"/>
      <c r="S14" s="70"/>
      <c r="T14" s="70"/>
      <c r="U14" s="70"/>
      <c r="V14" s="70"/>
      <c r="W14" s="70"/>
    </row>
    <row r="15" spans="1:23" ht="50.25" customHeight="1" x14ac:dyDescent="0.25">
      <c r="B15" s="402" t="s">
        <v>110</v>
      </c>
      <c r="C15" s="402"/>
      <c r="D15" s="402"/>
      <c r="E15" s="402"/>
      <c r="F15" s="402"/>
      <c r="G15" s="402"/>
      <c r="H15" s="402"/>
      <c r="I15" s="402"/>
      <c r="J15" s="402"/>
      <c r="K15" s="402"/>
      <c r="L15" s="69"/>
      <c r="M15" s="69"/>
      <c r="N15" s="70"/>
      <c r="O15" s="70"/>
      <c r="P15" s="70"/>
      <c r="Q15" s="70"/>
      <c r="R15" s="70"/>
      <c r="S15" s="70"/>
      <c r="T15" s="70"/>
      <c r="U15" s="70"/>
      <c r="V15" s="70"/>
      <c r="W15" s="70"/>
    </row>
    <row r="16" spans="1:23" x14ac:dyDescent="0.25">
      <c r="C16" s="3"/>
      <c r="N16" s="70"/>
      <c r="O16" s="70"/>
      <c r="P16" s="70"/>
      <c r="Q16" s="70"/>
      <c r="R16" s="70"/>
      <c r="S16" s="70"/>
      <c r="T16" s="70"/>
      <c r="U16" s="70"/>
      <c r="V16" s="70"/>
      <c r="W16" s="70"/>
    </row>
    <row r="17" spans="1:24" x14ac:dyDescent="0.25">
      <c r="B17" s="57" t="s">
        <v>111</v>
      </c>
      <c r="C17" s="57" t="s">
        <v>45</v>
      </c>
      <c r="D17" s="58" t="s">
        <v>2</v>
      </c>
      <c r="E17" s="58" t="s">
        <v>31</v>
      </c>
      <c r="F17" s="58" t="s">
        <v>4</v>
      </c>
      <c r="G17" s="58" t="s">
        <v>5</v>
      </c>
      <c r="H17" s="58" t="s">
        <v>6</v>
      </c>
      <c r="I17" s="58" t="s">
        <v>8</v>
      </c>
      <c r="N17" s="70"/>
      <c r="O17" s="70"/>
      <c r="P17" s="70"/>
      <c r="Q17" s="70"/>
      <c r="R17" s="70"/>
      <c r="S17" s="70"/>
      <c r="T17" s="70"/>
      <c r="U17" s="70"/>
      <c r="V17" s="70"/>
      <c r="W17" s="70"/>
    </row>
    <row r="18" spans="1:24" x14ac:dyDescent="0.25">
      <c r="A18" s="68"/>
      <c r="B18" s="403" t="s">
        <v>112</v>
      </c>
      <c r="C18" s="50" t="s">
        <v>61</v>
      </c>
      <c r="D18" s="51">
        <v>9100</v>
      </c>
      <c r="E18" s="51">
        <v>9500</v>
      </c>
      <c r="F18" s="51">
        <v>9800</v>
      </c>
      <c r="G18" s="51">
        <v>10200</v>
      </c>
      <c r="H18" s="51">
        <v>10500</v>
      </c>
      <c r="I18" s="51">
        <f>H18</f>
        <v>10500</v>
      </c>
      <c r="N18" s="70"/>
      <c r="O18" s="70"/>
      <c r="P18" s="70"/>
      <c r="Q18" s="70"/>
      <c r="R18" s="70"/>
      <c r="S18" s="70"/>
      <c r="T18" s="70"/>
      <c r="U18" s="70"/>
      <c r="V18" s="70"/>
      <c r="W18" s="70"/>
    </row>
    <row r="19" spans="1:24" x14ac:dyDescent="0.25">
      <c r="A19" s="68"/>
      <c r="B19" s="403"/>
      <c r="C19" s="50" t="s">
        <v>51</v>
      </c>
      <c r="D19" s="51">
        <v>13600</v>
      </c>
      <c r="E19" s="51">
        <v>14200</v>
      </c>
      <c r="F19" s="51">
        <v>14600</v>
      </c>
      <c r="G19" s="51">
        <v>15200</v>
      </c>
      <c r="H19" s="51">
        <v>15800</v>
      </c>
      <c r="I19" s="51">
        <f>H19</f>
        <v>15800</v>
      </c>
      <c r="N19" s="70"/>
      <c r="O19" s="70"/>
      <c r="P19" s="70"/>
      <c r="Q19" s="70"/>
      <c r="R19" s="70"/>
      <c r="S19" s="70"/>
      <c r="T19" s="70"/>
      <c r="U19" s="70"/>
      <c r="V19" s="70"/>
      <c r="W19" s="70"/>
    </row>
    <row r="20" spans="1:24" ht="23.25" thickBot="1" x14ac:dyDescent="0.3">
      <c r="A20" s="68"/>
      <c r="B20" s="52" t="s">
        <v>113</v>
      </c>
      <c r="C20" s="53" t="s">
        <v>114</v>
      </c>
      <c r="D20" s="54">
        <v>24000</v>
      </c>
      <c r="E20" s="54"/>
      <c r="F20" s="54"/>
      <c r="G20" s="54"/>
      <c r="H20" s="54"/>
      <c r="I20" s="54"/>
      <c r="N20" s="70"/>
      <c r="O20" s="70"/>
      <c r="P20" s="70"/>
      <c r="Q20" s="70"/>
      <c r="R20" s="70"/>
      <c r="S20" s="70"/>
      <c r="T20" s="70"/>
      <c r="U20" s="70"/>
      <c r="V20" s="70"/>
      <c r="W20" s="70"/>
    </row>
    <row r="21" spans="1:24" ht="15.75" thickTop="1" x14ac:dyDescent="0.25">
      <c r="B21" s="55" t="s">
        <v>115</v>
      </c>
      <c r="N21" s="70"/>
      <c r="O21" s="70"/>
      <c r="P21" s="70"/>
      <c r="Q21" s="70"/>
      <c r="R21" s="70"/>
      <c r="S21" s="70"/>
      <c r="T21" s="70"/>
      <c r="U21" s="70"/>
      <c r="V21" s="70"/>
      <c r="W21" s="70"/>
    </row>
    <row r="22" spans="1:24" x14ac:dyDescent="0.25">
      <c r="B22" s="56" t="s">
        <v>116</v>
      </c>
      <c r="N22" s="70"/>
      <c r="O22" s="70"/>
      <c r="P22" s="70"/>
      <c r="Q22" s="70"/>
      <c r="R22" s="70"/>
      <c r="S22" s="70"/>
      <c r="T22" s="70"/>
      <c r="U22" s="70"/>
      <c r="V22" s="70"/>
      <c r="W22" s="70"/>
    </row>
    <row r="23" spans="1:24" x14ac:dyDescent="0.25">
      <c r="B23" s="56" t="s">
        <v>117</v>
      </c>
      <c r="N23" s="70"/>
      <c r="O23" s="70"/>
      <c r="P23" s="70"/>
      <c r="Q23" s="70"/>
      <c r="R23" s="70"/>
      <c r="S23" s="70"/>
      <c r="T23" s="70"/>
      <c r="U23" s="70"/>
      <c r="V23" s="70"/>
      <c r="W23" s="70"/>
    </row>
    <row r="24" spans="1:24" x14ac:dyDescent="0.25">
      <c r="B24" s="56" t="s">
        <v>118</v>
      </c>
      <c r="N24" s="70"/>
      <c r="O24" s="70"/>
      <c r="P24" s="70"/>
      <c r="Q24" s="70"/>
      <c r="R24" s="70"/>
      <c r="S24" s="70"/>
      <c r="T24" s="70"/>
      <c r="U24" s="70"/>
      <c r="V24" s="70"/>
      <c r="W24" s="70"/>
    </row>
    <row r="25" spans="1:24" x14ac:dyDescent="0.25">
      <c r="B25" s="56" t="s">
        <v>119</v>
      </c>
      <c r="N25" s="70"/>
      <c r="O25" s="70"/>
      <c r="P25" s="70"/>
      <c r="Q25" s="70"/>
      <c r="R25" s="70"/>
      <c r="S25" s="70"/>
      <c r="T25" s="70"/>
      <c r="U25" s="70"/>
      <c r="V25" s="70"/>
      <c r="W25" s="70"/>
    </row>
    <row r="26" spans="1:24" x14ac:dyDescent="0.25">
      <c r="B26" s="56" t="s">
        <v>120</v>
      </c>
      <c r="N26" s="70"/>
      <c r="O26" s="70"/>
      <c r="P26" s="70"/>
      <c r="Q26" s="70"/>
      <c r="R26" s="70"/>
      <c r="S26" s="70"/>
      <c r="T26" s="70"/>
      <c r="U26" s="70"/>
      <c r="V26" s="70"/>
      <c r="W26" s="70"/>
    </row>
    <row r="27" spans="1:24" x14ac:dyDescent="0.25">
      <c r="B27" s="56" t="s">
        <v>121</v>
      </c>
      <c r="N27" s="70"/>
      <c r="O27" s="70"/>
      <c r="P27" s="70"/>
      <c r="Q27" s="70"/>
      <c r="R27" s="70"/>
      <c r="S27" s="70"/>
      <c r="T27" s="70"/>
      <c r="U27" s="70"/>
      <c r="V27" s="70"/>
      <c r="W27" s="70"/>
    </row>
    <row r="28" spans="1:24" x14ac:dyDescent="0.25">
      <c r="B28" s="56" t="s">
        <v>122</v>
      </c>
      <c r="N28" s="70"/>
      <c r="O28" s="70"/>
      <c r="P28" s="70"/>
      <c r="Q28" s="70"/>
      <c r="R28" s="70"/>
      <c r="S28" s="70"/>
      <c r="T28" s="70"/>
      <c r="U28" s="70"/>
      <c r="V28" s="70"/>
      <c r="W28" s="70"/>
    </row>
    <row r="29" spans="1:24" x14ac:dyDescent="0.25">
      <c r="A29" s="68"/>
      <c r="B29" s="56" t="s">
        <v>123</v>
      </c>
    </row>
    <row r="30" spans="1:24" x14ac:dyDescent="0.25">
      <c r="B30" s="3" t="s">
        <v>124</v>
      </c>
    </row>
    <row r="31" spans="1:24" x14ac:dyDescent="0.25">
      <c r="A31" s="68"/>
      <c r="B31" s="404" t="s">
        <v>125</v>
      </c>
      <c r="C31" s="404"/>
      <c r="D31" s="404"/>
      <c r="E31" s="404"/>
      <c r="F31" s="404"/>
      <c r="G31" s="404"/>
      <c r="H31" s="404"/>
      <c r="I31" s="404"/>
      <c r="J31" s="404"/>
      <c r="K31" s="404"/>
      <c r="L31" s="404"/>
      <c r="M31" s="404"/>
      <c r="N31" s="404"/>
      <c r="O31" s="404"/>
      <c r="P31" s="404"/>
      <c r="Q31" s="404"/>
      <c r="R31" s="404"/>
      <c r="S31" s="404"/>
      <c r="T31" s="404"/>
      <c r="U31" s="404"/>
      <c r="V31" s="404"/>
      <c r="W31" s="404"/>
      <c r="X31" s="404"/>
    </row>
    <row r="32" spans="1:24" x14ac:dyDescent="0.25">
      <c r="B32" s="404"/>
      <c r="C32" s="404"/>
      <c r="D32" s="404"/>
      <c r="E32" s="404"/>
      <c r="F32" s="404"/>
      <c r="G32" s="404"/>
      <c r="H32" s="404"/>
      <c r="I32" s="404"/>
      <c r="J32" s="404"/>
      <c r="K32" s="404"/>
      <c r="L32" s="404"/>
      <c r="M32" s="404"/>
      <c r="N32" s="404"/>
      <c r="O32" s="404"/>
      <c r="P32" s="404"/>
      <c r="Q32" s="404"/>
      <c r="R32" s="404"/>
      <c r="S32" s="404"/>
      <c r="T32" s="404"/>
      <c r="U32" s="404"/>
      <c r="V32" s="404"/>
      <c r="W32" s="404"/>
      <c r="X32" s="404"/>
    </row>
  </sheetData>
  <mergeCells count="16">
    <mergeCell ref="B13:K13"/>
    <mergeCell ref="B15:K15"/>
    <mergeCell ref="B18:B19"/>
    <mergeCell ref="B31:X32"/>
    <mergeCell ref="B7:K7"/>
    <mergeCell ref="B8:K8"/>
    <mergeCell ref="B9:K9"/>
    <mergeCell ref="B10:K10"/>
    <mergeCell ref="B11:K11"/>
    <mergeCell ref="B12:K12"/>
    <mergeCell ref="B6:K6"/>
    <mergeCell ref="B1:K1"/>
    <mergeCell ref="B2:K2"/>
    <mergeCell ref="B3:K3"/>
    <mergeCell ref="B4:K4"/>
    <mergeCell ref="B5:K5"/>
  </mergeCells>
  <pageMargins left="0.7" right="0.7" top="0.75" bottom="0.75" header="0.3" footer="0.3"/>
  <pageSetup paperSize="9" orientation="portrait" r:id="rId1"/>
  <headerFooter>
    <oddFooter>&amp;L&amp;1#&amp;"Calibri"&amp;11&amp;K000000OFFICIAL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8055-2446-4009-A438-D4EC2E445D78}">
  <sheetPr>
    <pageSetUpPr fitToPage="1"/>
  </sheetPr>
  <dimension ref="A1:X38"/>
  <sheetViews>
    <sheetView zoomScale="90" zoomScaleNormal="90" workbookViewId="0">
      <selection activeCell="P10" sqref="P10"/>
    </sheetView>
  </sheetViews>
  <sheetFormatPr defaultRowHeight="15" x14ac:dyDescent="0.25"/>
  <cols>
    <col min="8" max="10" width="9.42578125" bestFit="1" customWidth="1"/>
    <col min="13" max="13" width="11" bestFit="1" customWidth="1"/>
    <col min="19" max="19" width="41.42578125" customWidth="1"/>
    <col min="24" max="24" width="151.85546875" customWidth="1"/>
  </cols>
  <sheetData>
    <row r="1" spans="1:20" x14ac:dyDescent="0.25">
      <c r="A1" s="1" t="s">
        <v>126</v>
      </c>
    </row>
    <row r="2" spans="1:20" ht="15.75" thickBot="1" x14ac:dyDescent="0.3">
      <c r="C2" s="2" t="s">
        <v>127</v>
      </c>
      <c r="D2" s="2" t="s">
        <v>128</v>
      </c>
      <c r="E2" s="2" t="s">
        <v>96</v>
      </c>
      <c r="F2" s="2" t="s">
        <v>54</v>
      </c>
      <c r="G2" s="2" t="s">
        <v>50</v>
      </c>
      <c r="H2" s="2" t="s">
        <v>129</v>
      </c>
      <c r="I2" s="2" t="s">
        <v>130</v>
      </c>
      <c r="J2" s="2" t="s">
        <v>131</v>
      </c>
    </row>
    <row r="3" spans="1:20" ht="16.5" thickTop="1" thickBot="1" x14ac:dyDescent="0.3">
      <c r="B3" s="2" t="s">
        <v>2</v>
      </c>
      <c r="C3" s="94">
        <v>91192.264880765855</v>
      </c>
      <c r="D3" s="94">
        <v>112263.07860530454</v>
      </c>
      <c r="E3" s="94">
        <v>131320.20482839894</v>
      </c>
      <c r="F3" s="94">
        <v>154025.93787769889</v>
      </c>
      <c r="G3" s="94">
        <v>195391.72764982155</v>
      </c>
      <c r="H3" s="94">
        <v>262255.75075074984</v>
      </c>
      <c r="I3" s="94">
        <v>273295</v>
      </c>
      <c r="J3" s="94">
        <v>370333</v>
      </c>
    </row>
    <row r="4" spans="1:20" ht="16.5" thickTop="1" thickBot="1" x14ac:dyDescent="0.3">
      <c r="B4" s="2" t="s">
        <v>31</v>
      </c>
      <c r="C4" s="95">
        <v>94472.742334632188</v>
      </c>
      <c r="D4" s="95">
        <v>116420.22061469029</v>
      </c>
      <c r="E4" s="95">
        <v>136302.81021064334</v>
      </c>
      <c r="F4" s="95">
        <v>159946.65658593827</v>
      </c>
      <c r="G4" s="95">
        <v>203120.91588343284</v>
      </c>
      <c r="H4" s="95">
        <v>272773.27654738608</v>
      </c>
      <c r="I4" s="95">
        <v>280963</v>
      </c>
      <c r="J4" s="95">
        <v>380867</v>
      </c>
    </row>
    <row r="5" spans="1:20" ht="16.5" thickTop="1" thickBot="1" x14ac:dyDescent="0.3">
      <c r="B5" s="2" t="s">
        <v>4</v>
      </c>
      <c r="C5" s="94">
        <v>96040.787006476588</v>
      </c>
      <c r="D5" s="94">
        <v>118414.58196507755</v>
      </c>
      <c r="E5" s="94">
        <v>138683.37636176046</v>
      </c>
      <c r="F5" s="94">
        <v>162787.26167532831</v>
      </c>
      <c r="G5" s="94">
        <v>206802.23636007024</v>
      </c>
      <c r="H5" s="94">
        <v>277810.92753426696</v>
      </c>
      <c r="I5" s="94">
        <v>286167</v>
      </c>
      <c r="J5" s="94">
        <v>388018</v>
      </c>
      <c r="M5" s="359"/>
    </row>
    <row r="6" spans="1:20" ht="16.5" customHeight="1" thickTop="1" thickBot="1" x14ac:dyDescent="0.3">
      <c r="B6" s="61" t="s">
        <v>5</v>
      </c>
      <c r="C6" s="94">
        <v>97637.709726451008</v>
      </c>
      <c r="D6" s="94">
        <v>120445.67268133815</v>
      </c>
      <c r="E6" s="94">
        <v>141107.78444011364</v>
      </c>
      <c r="F6" s="94">
        <v>165680.18999466818</v>
      </c>
      <c r="G6" s="94">
        <v>210551.38731993287</v>
      </c>
      <c r="H6" s="94">
        <v>282941.42713853117</v>
      </c>
      <c r="I6" s="94">
        <v>291468</v>
      </c>
      <c r="J6" s="94">
        <v>395300</v>
      </c>
    </row>
    <row r="7" spans="1:20" ht="16.5" thickTop="1" thickBot="1" x14ac:dyDescent="0.3">
      <c r="B7" s="61" t="s">
        <v>6</v>
      </c>
      <c r="C7" s="94">
        <v>98896</v>
      </c>
      <c r="D7" s="94">
        <v>122049</v>
      </c>
      <c r="E7" s="94">
        <v>143018</v>
      </c>
      <c r="F7" s="94">
        <v>167959</v>
      </c>
      <c r="G7" s="94">
        <v>213503</v>
      </c>
      <c r="H7" s="94">
        <v>286979</v>
      </c>
      <c r="I7" s="94">
        <v>295634</v>
      </c>
      <c r="J7" s="94">
        <v>401024</v>
      </c>
    </row>
    <row r="8" spans="1:20" ht="15.75" thickTop="1" x14ac:dyDescent="0.25">
      <c r="B8" s="62"/>
    </row>
    <row r="9" spans="1:20" x14ac:dyDescent="0.25">
      <c r="A9" s="1" t="s">
        <v>132</v>
      </c>
    </row>
    <row r="10" spans="1:20" x14ac:dyDescent="0.25">
      <c r="A10" s="3" t="s">
        <v>133</v>
      </c>
    </row>
    <row r="11" spans="1:20" x14ac:dyDescent="0.25">
      <c r="A11" s="3" t="s">
        <v>134</v>
      </c>
    </row>
    <row r="12" spans="1:20" x14ac:dyDescent="0.25">
      <c r="A12" s="4" t="s">
        <v>135</v>
      </c>
    </row>
    <row r="13" spans="1:20" x14ac:dyDescent="0.25">
      <c r="A13" s="405" t="s">
        <v>136</v>
      </c>
      <c r="B13" s="405"/>
      <c r="C13" s="405"/>
      <c r="D13" s="405"/>
      <c r="E13" s="405"/>
      <c r="F13" s="405"/>
      <c r="G13" s="405"/>
      <c r="H13" s="405"/>
      <c r="I13" s="405"/>
      <c r="J13" s="405"/>
      <c r="K13" s="405"/>
      <c r="L13" s="405"/>
      <c r="M13" s="405"/>
      <c r="N13" s="405"/>
      <c r="O13" s="405"/>
      <c r="P13" s="405"/>
      <c r="Q13" s="405"/>
      <c r="R13" s="405"/>
      <c r="S13" s="405"/>
      <c r="T13" s="405"/>
    </row>
    <row r="14" spans="1:20" ht="13.5" customHeight="1" x14ac:dyDescent="0.25">
      <c r="A14" s="405" t="s">
        <v>137</v>
      </c>
      <c r="B14" s="405"/>
      <c r="C14" s="405"/>
      <c r="D14" s="405"/>
      <c r="E14" s="405"/>
      <c r="F14" s="405"/>
      <c r="G14" s="405"/>
      <c r="H14" s="405"/>
      <c r="I14" s="405"/>
      <c r="J14" s="405"/>
      <c r="K14" s="405"/>
      <c r="L14" s="405"/>
      <c r="M14" s="405"/>
      <c r="N14" s="405"/>
      <c r="O14" s="405"/>
      <c r="P14" s="405"/>
      <c r="Q14" s="405"/>
      <c r="R14" s="405"/>
      <c r="S14" s="405"/>
      <c r="T14" s="405"/>
    </row>
    <row r="16" spans="1:20" x14ac:dyDescent="0.25">
      <c r="A16" s="4" t="s">
        <v>138</v>
      </c>
    </row>
    <row r="17" spans="1:24" x14ac:dyDescent="0.25">
      <c r="A17" s="405" t="s">
        <v>139</v>
      </c>
      <c r="B17" s="405"/>
      <c r="C17" s="405"/>
      <c r="D17" s="405"/>
      <c r="E17" s="405"/>
      <c r="F17" s="405"/>
      <c r="G17" s="405"/>
      <c r="H17" s="405"/>
      <c r="I17" s="405"/>
      <c r="J17" s="405"/>
      <c r="K17" s="405"/>
      <c r="L17" s="405"/>
      <c r="M17" s="405"/>
      <c r="N17" s="405"/>
      <c r="O17" s="405"/>
      <c r="P17" s="405"/>
      <c r="Q17" s="405"/>
      <c r="R17" s="405"/>
      <c r="S17" s="405"/>
      <c r="T17" s="405"/>
    </row>
    <row r="18" spans="1:24" ht="14.25" customHeight="1" x14ac:dyDescent="0.25">
      <c r="A18" s="405" t="s">
        <v>140</v>
      </c>
      <c r="B18" s="405"/>
      <c r="C18" s="405"/>
      <c r="D18" s="405"/>
      <c r="E18" s="405"/>
      <c r="F18" s="405"/>
      <c r="G18" s="405"/>
      <c r="H18" s="405"/>
      <c r="I18" s="405"/>
      <c r="J18" s="405"/>
      <c r="K18" s="405"/>
      <c r="L18" s="405"/>
      <c r="M18" s="405"/>
      <c r="N18" s="405"/>
      <c r="O18" s="405"/>
      <c r="P18" s="405"/>
      <c r="Q18" s="405"/>
      <c r="R18" s="405"/>
      <c r="S18" s="405"/>
      <c r="T18" s="405"/>
    </row>
    <row r="20" spans="1:24" x14ac:dyDescent="0.25">
      <c r="A20" s="4" t="s">
        <v>141</v>
      </c>
    </row>
    <row r="21" spans="1:24" ht="22.5" customHeight="1" x14ac:dyDescent="0.25">
      <c r="A21" s="406" t="s">
        <v>142</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row>
    <row r="22" spans="1:24" ht="4.5" customHeight="1" x14ac:dyDescent="0.25">
      <c r="A22" s="405"/>
      <c r="B22" s="405"/>
      <c r="C22" s="405"/>
      <c r="D22" s="405"/>
      <c r="E22" s="405"/>
      <c r="F22" s="405"/>
      <c r="G22" s="405"/>
      <c r="H22" s="405"/>
      <c r="I22" s="405"/>
      <c r="J22" s="405"/>
      <c r="K22" s="405"/>
      <c r="L22" s="405"/>
      <c r="M22" s="405"/>
      <c r="N22" s="405"/>
      <c r="O22" s="405"/>
      <c r="P22" s="405"/>
      <c r="Q22" s="405"/>
      <c r="R22" s="405"/>
      <c r="S22" s="405"/>
      <c r="T22" s="405"/>
    </row>
    <row r="24" spans="1:24" x14ac:dyDescent="0.25">
      <c r="A24" s="4" t="s">
        <v>143</v>
      </c>
    </row>
    <row r="25" spans="1:24" x14ac:dyDescent="0.25">
      <c r="A25" s="405" t="s">
        <v>144</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row>
    <row r="26" spans="1:24" x14ac:dyDescent="0.25">
      <c r="A26" s="96" t="s">
        <v>145</v>
      </c>
      <c r="B26" s="97"/>
      <c r="C26" s="97"/>
      <c r="D26" s="97"/>
      <c r="E26" s="97"/>
      <c r="F26" s="97"/>
      <c r="G26" s="97"/>
      <c r="H26" s="97"/>
      <c r="I26" s="97"/>
      <c r="J26" s="97"/>
      <c r="K26" s="97"/>
      <c r="L26" s="97"/>
      <c r="M26" s="97"/>
      <c r="N26" s="97"/>
      <c r="O26" s="97"/>
      <c r="P26" s="97"/>
      <c r="Q26" s="97"/>
      <c r="R26" s="97"/>
      <c r="S26" s="97"/>
      <c r="T26" s="97"/>
      <c r="U26" s="97"/>
      <c r="V26" s="97"/>
      <c r="W26" s="97"/>
      <c r="X26" s="97"/>
    </row>
    <row r="27" spans="1:24" x14ac:dyDescent="0.25">
      <c r="A27" s="96" t="s">
        <v>146</v>
      </c>
      <c r="B27" s="97"/>
      <c r="C27" s="97"/>
      <c r="D27" s="97"/>
      <c r="E27" s="97"/>
      <c r="F27" s="97"/>
      <c r="G27" s="97"/>
      <c r="H27" s="97"/>
      <c r="I27" s="97"/>
      <c r="J27" s="97"/>
      <c r="K27" s="97"/>
      <c r="L27" s="97"/>
      <c r="M27" s="97"/>
      <c r="N27" s="97"/>
      <c r="O27" s="97"/>
      <c r="P27" s="97"/>
      <c r="Q27" s="97"/>
      <c r="R27" s="97"/>
      <c r="S27" s="97"/>
      <c r="T27" s="97"/>
      <c r="U27" s="97"/>
      <c r="V27" s="97"/>
      <c r="W27" s="97"/>
      <c r="X27" s="97"/>
    </row>
    <row r="28" spans="1:24" x14ac:dyDescent="0.25">
      <c r="A28" s="96" t="s">
        <v>147</v>
      </c>
      <c r="B28" s="97"/>
      <c r="C28" s="97"/>
      <c r="D28" s="97"/>
      <c r="E28" s="97"/>
      <c r="F28" s="97"/>
      <c r="G28" s="97"/>
      <c r="H28" s="97"/>
      <c r="I28" s="97"/>
      <c r="J28" s="97"/>
      <c r="K28" s="97"/>
      <c r="L28" s="97"/>
      <c r="M28" s="97"/>
      <c r="N28" s="97"/>
      <c r="O28" s="97"/>
      <c r="P28" s="97"/>
      <c r="Q28" s="97"/>
      <c r="R28" s="97"/>
      <c r="S28" s="97"/>
      <c r="T28" s="97"/>
      <c r="U28" s="97"/>
      <c r="V28" s="97"/>
      <c r="W28" s="97"/>
      <c r="X28" s="97"/>
    </row>
    <row r="29" spans="1:24" x14ac:dyDescent="0.25">
      <c r="A29" s="96" t="s">
        <v>148</v>
      </c>
      <c r="B29" s="97"/>
      <c r="C29" s="97"/>
      <c r="D29" s="97"/>
      <c r="E29" s="97"/>
      <c r="F29" s="97"/>
      <c r="G29" s="97"/>
      <c r="H29" s="97"/>
      <c r="I29" s="97"/>
      <c r="J29" s="97"/>
      <c r="K29" s="97"/>
      <c r="L29" s="97"/>
      <c r="M29" s="97"/>
      <c r="N29" s="97"/>
      <c r="O29" s="97"/>
      <c r="P29" s="97"/>
      <c r="Q29" s="97"/>
      <c r="R29" s="97"/>
      <c r="S29" s="97"/>
      <c r="T29" s="97"/>
      <c r="U29" s="97"/>
      <c r="V29" s="97"/>
      <c r="W29" s="97"/>
      <c r="X29" s="97"/>
    </row>
    <row r="30" spans="1:24" x14ac:dyDescent="0.25">
      <c r="A30" s="407" t="s">
        <v>149</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row>
    <row r="32" spans="1:24" x14ac:dyDescent="0.25">
      <c r="A32" s="4" t="s">
        <v>150</v>
      </c>
    </row>
    <row r="33" spans="1:24" x14ac:dyDescent="0.25">
      <c r="A33" s="405" t="s">
        <v>151</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row>
    <row r="34" spans="1:24" x14ac:dyDescent="0.25">
      <c r="A34" s="405" t="s">
        <v>152</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row>
    <row r="35" spans="1:24" x14ac:dyDescent="0.25">
      <c r="A35" s="5" t="s">
        <v>153</v>
      </c>
    </row>
    <row r="36" spans="1:24" x14ac:dyDescent="0.25">
      <c r="A36" s="5" t="s">
        <v>154</v>
      </c>
    </row>
    <row r="37" spans="1:24" x14ac:dyDescent="0.25">
      <c r="A37" s="5" t="s">
        <v>155</v>
      </c>
    </row>
    <row r="38" spans="1:24" ht="15" customHeight="1" x14ac:dyDescent="0.25">
      <c r="A38" s="3" t="s">
        <v>156</v>
      </c>
    </row>
  </sheetData>
  <mergeCells count="10">
    <mergeCell ref="A33:X33"/>
    <mergeCell ref="A34:X34"/>
    <mergeCell ref="A22:T22"/>
    <mergeCell ref="A13:T13"/>
    <mergeCell ref="A14:T14"/>
    <mergeCell ref="A21:X21"/>
    <mergeCell ref="A30:X30"/>
    <mergeCell ref="A25:X25"/>
    <mergeCell ref="A17:T17"/>
    <mergeCell ref="A18:T18"/>
  </mergeCells>
  <phoneticPr fontId="28" type="noConversion"/>
  <pageMargins left="0.7" right="0.7" top="0.75" bottom="0.75" header="0.3" footer="0.3"/>
  <pageSetup paperSize="8" scale="48" orientation="landscape" r:id="rId1"/>
  <headerFooter>
    <oddFooter>&amp;L&amp;1#&amp;"Calibri"&amp;11&amp;K000000OFFICIAL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0C6F-A029-4AE0-B857-DDA5B64C2D8D}">
  <dimension ref="A1:AM19"/>
  <sheetViews>
    <sheetView workbookViewId="0"/>
  </sheetViews>
  <sheetFormatPr defaultColWidth="9.140625" defaultRowHeight="12.75" x14ac:dyDescent="0.2"/>
  <cols>
    <col min="1" max="1" width="10.42578125" style="305" customWidth="1"/>
    <col min="2" max="6" width="7.5703125" style="305" bestFit="1" customWidth="1"/>
    <col min="7" max="7" width="7.42578125" style="305" bestFit="1" customWidth="1"/>
    <col min="8" max="8" width="2.28515625" style="305" customWidth="1"/>
    <col min="9" max="9" width="12.140625" style="305" customWidth="1"/>
    <col min="10" max="14" width="7.5703125" style="305" bestFit="1" customWidth="1"/>
    <col min="15" max="15" width="7.42578125" style="305" bestFit="1" customWidth="1"/>
    <col min="16" max="16" width="1.7109375" style="305" customWidth="1"/>
    <col min="17" max="17" width="12" style="305" customWidth="1"/>
    <col min="18" max="22" width="7.5703125" style="305" bestFit="1" customWidth="1"/>
    <col min="23" max="23" width="7.42578125" style="305" bestFit="1" customWidth="1"/>
    <col min="24" max="24" width="2.42578125" style="305" customWidth="1"/>
    <col min="25" max="25" width="14" style="305" customWidth="1"/>
    <col min="26" max="30" width="7.5703125" style="305" bestFit="1" customWidth="1"/>
    <col min="31" max="31" width="7.42578125" style="305" bestFit="1" customWidth="1"/>
    <col min="32" max="32" width="3.7109375" style="305" customWidth="1"/>
    <col min="33" max="33" width="11" style="305" bestFit="1" customWidth="1"/>
    <col min="34" max="16384" width="9.140625" style="305"/>
  </cols>
  <sheetData>
    <row r="1" spans="1:39" ht="21" x14ac:dyDescent="0.35">
      <c r="A1" s="307" t="s">
        <v>217</v>
      </c>
    </row>
    <row r="2" spans="1:39" ht="13.5" thickBot="1" x14ac:dyDescent="0.25"/>
    <row r="3" spans="1:39" s="308" customFormat="1" ht="25.5" x14ac:dyDescent="0.2">
      <c r="A3" s="306" t="s">
        <v>199</v>
      </c>
      <c r="B3" s="269" t="s">
        <v>2</v>
      </c>
      <c r="C3" s="269" t="s">
        <v>31</v>
      </c>
      <c r="D3" s="269" t="s">
        <v>4</v>
      </c>
      <c r="E3" s="269" t="s">
        <v>5</v>
      </c>
      <c r="F3" s="269" t="s">
        <v>6</v>
      </c>
      <c r="G3" s="269" t="s">
        <v>8</v>
      </c>
      <c r="I3" s="335" t="s">
        <v>209</v>
      </c>
      <c r="J3" s="269" t="s">
        <v>2</v>
      </c>
      <c r="K3" s="269" t="s">
        <v>31</v>
      </c>
      <c r="L3" s="269" t="s">
        <v>4</v>
      </c>
      <c r="M3" s="269" t="s">
        <v>5</v>
      </c>
      <c r="N3" s="269" t="s">
        <v>6</v>
      </c>
      <c r="O3" s="269" t="s">
        <v>8</v>
      </c>
      <c r="Q3" s="309" t="s">
        <v>210</v>
      </c>
      <c r="R3" s="269" t="s">
        <v>2</v>
      </c>
      <c r="S3" s="269" t="s">
        <v>31</v>
      </c>
      <c r="T3" s="269" t="s">
        <v>4</v>
      </c>
      <c r="U3" s="269" t="s">
        <v>5</v>
      </c>
      <c r="V3" s="269" t="s">
        <v>6</v>
      </c>
      <c r="W3" s="269" t="s">
        <v>8</v>
      </c>
      <c r="Y3" s="310" t="s">
        <v>218</v>
      </c>
      <c r="Z3" s="269" t="s">
        <v>2</v>
      </c>
      <c r="AA3" s="269" t="s">
        <v>31</v>
      </c>
      <c r="AB3" s="269" t="s">
        <v>4</v>
      </c>
      <c r="AC3" s="269" t="s">
        <v>5</v>
      </c>
      <c r="AD3" s="269" t="s">
        <v>6</v>
      </c>
      <c r="AE3" s="269" t="s">
        <v>8</v>
      </c>
      <c r="AG3" s="311" t="s">
        <v>219</v>
      </c>
      <c r="AH3" s="269" t="s">
        <v>2</v>
      </c>
      <c r="AI3" s="269" t="s">
        <v>31</v>
      </c>
      <c r="AJ3" s="269" t="s">
        <v>4</v>
      </c>
      <c r="AK3" s="269" t="s">
        <v>5</v>
      </c>
      <c r="AL3" s="269" t="s">
        <v>6</v>
      </c>
      <c r="AM3" s="269" t="s">
        <v>8</v>
      </c>
    </row>
    <row r="4" spans="1:39" x14ac:dyDescent="0.2">
      <c r="A4" s="288">
        <f>'Component 1'!G11</f>
        <v>0</v>
      </c>
      <c r="B4" s="305">
        <f>IF('Component 1'!N11=(" "),0,'Component 1'!H11)</f>
        <v>0</v>
      </c>
      <c r="C4" s="305">
        <f>IF('Component 1'!O11=(" "),0,'Component 1'!H11)</f>
        <v>0</v>
      </c>
      <c r="D4" s="305">
        <f>IF('Component 1'!P11=(" "),0,'Component 1'!H11)</f>
        <v>0</v>
      </c>
      <c r="E4" s="305">
        <f>IF('Component 1'!Q11=(" "),0,'Component 1'!H11)</f>
        <v>0</v>
      </c>
      <c r="F4" s="305">
        <f>IF('Component 1'!R11=(" "),0,'Component 1'!H11)</f>
        <v>0</v>
      </c>
      <c r="G4" s="305">
        <f>IF('Component 1'!T11=(" "),0,'Component 1'!H11)</f>
        <v>0</v>
      </c>
      <c r="I4" s="305">
        <f>'Component 2'!G11</f>
        <v>0</v>
      </c>
      <c r="J4" s="305">
        <f>IF('Component 2'!N11=(" "),0,'Component 2'!$H$11)</f>
        <v>0</v>
      </c>
      <c r="K4" s="305">
        <f>IF('Component 2'!O11=(" "),0,'Component 2'!$H$11)</f>
        <v>0</v>
      </c>
      <c r="L4" s="305">
        <f>IF('Component 2'!P11=(" "),0,'Component 2'!$H$11)</f>
        <v>0</v>
      </c>
      <c r="M4" s="305">
        <f>IF('Component 2'!Q11=(" "),0,'Component 2'!$H$11)</f>
        <v>0</v>
      </c>
      <c r="N4" s="305">
        <f>IF('Component 2'!R11=(" "),0,'Component 2'!$H$11)</f>
        <v>0</v>
      </c>
      <c r="O4" s="305">
        <f>IF('Component 2'!T11=(" "),0,'Component 2'!H11)</f>
        <v>0</v>
      </c>
      <c r="Q4" s="334">
        <f>'Component 3'!G11</f>
        <v>0</v>
      </c>
      <c r="R4" s="305">
        <f>IF('Component 3'!N11=(" "),0,'Component 3'!$H$11)</f>
        <v>0</v>
      </c>
      <c r="S4" s="305">
        <f>IF('Component 3'!O11=(" "),0,'Component 3'!$H$11)</f>
        <v>0</v>
      </c>
      <c r="T4" s="305">
        <f>IF('Component 3'!P11=(" "),0,'Component 3'!$H$11)</f>
        <v>0</v>
      </c>
      <c r="U4" s="305">
        <f>IF('Component 3'!Q11=(" "),0,'Component 3'!$H$11)</f>
        <v>0</v>
      </c>
      <c r="V4" s="305">
        <f>IF('Component 3'!R11=(" "),0,'Component 3'!$H$11)</f>
        <v>0</v>
      </c>
      <c r="W4" s="305">
        <f>IF('Component 3'!T11=(" "),0,'Component 3'!H11)</f>
        <v>0</v>
      </c>
      <c r="Y4" s="334">
        <f>'Component 4'!G11</f>
        <v>0</v>
      </c>
      <c r="Z4" s="305">
        <f>IF('Component 4'!N11=(" "),0,'Component 4'!H11)</f>
        <v>0</v>
      </c>
      <c r="AA4" s="305">
        <f>IF('Component 4'!O11=(" "),0,'Component 4'!H11)</f>
        <v>0</v>
      </c>
      <c r="AB4" s="305">
        <f>IF('Component 4'!P11=(" "),0,'Component 4'!H11)</f>
        <v>0</v>
      </c>
      <c r="AC4" s="305">
        <f>IF('Component 4'!Q11=(" "),0,'Component 4'!H11)</f>
        <v>0</v>
      </c>
      <c r="AD4" s="305">
        <f>IF('Component 4'!R11=(" "),0,'Component 4'!H11)</f>
        <v>0</v>
      </c>
      <c r="AE4" s="305">
        <f>IF('Component 4'!T11=(" "),0,'Component 4'!H11)</f>
        <v>0</v>
      </c>
      <c r="AF4" s="308"/>
      <c r="AG4" s="334">
        <f>'Component 5'!G11</f>
        <v>0</v>
      </c>
      <c r="AH4" s="305">
        <f>IF('Component 5'!N11=(" "),0,'Component 5'!H11)</f>
        <v>0</v>
      </c>
      <c r="AI4" s="305">
        <f>IF('Component 5'!O11=(" "),0,'Component 5'!H11)</f>
        <v>0</v>
      </c>
      <c r="AJ4" s="305">
        <f>IF('Component 5'!P11=(" "),0,'Component 5'!H11)</f>
        <v>0</v>
      </c>
      <c r="AK4" s="305">
        <f>IF('Component 5'!Q11=(" "),0,'Component 5'!H11)</f>
        <v>0</v>
      </c>
      <c r="AL4" s="305">
        <f>IF('Component 5'!R11=(" "),0,'Component 5'!H11)</f>
        <v>0</v>
      </c>
      <c r="AM4" s="305">
        <f>IF('Component 5'!T11=(" "),0,'Component 5'!H11)</f>
        <v>0</v>
      </c>
    </row>
    <row r="5" spans="1:39" x14ac:dyDescent="0.2">
      <c r="A5" s="288">
        <f>'Component 1'!G12</f>
        <v>0</v>
      </c>
      <c r="B5" s="305">
        <f>IF('Component 1'!N12=(" "),0,'Component 1'!H12)</f>
        <v>0</v>
      </c>
      <c r="C5" s="305">
        <f>IF('Component 1'!O12=(" "),0,'Component 1'!H12)</f>
        <v>0</v>
      </c>
      <c r="D5" s="305">
        <f>IF('Component 1'!P12=(" "),0,'Component 1'!H12)</f>
        <v>0</v>
      </c>
      <c r="E5" s="305">
        <f>IF('Component 1'!Q12=(" "),0,'Component 1'!H12)</f>
        <v>0</v>
      </c>
      <c r="F5" s="305">
        <f>IF('Component 1'!R12=(" "),0,'Component 1'!H12)</f>
        <v>0</v>
      </c>
      <c r="G5" s="305">
        <f>IF('Component 1'!T12=(" "),0,'Component 1'!H12)</f>
        <v>0</v>
      </c>
      <c r="I5" s="334">
        <f>'Component 2'!G12</f>
        <v>0</v>
      </c>
      <c r="J5" s="305">
        <f>IF('Component 2'!N12=(" "),0,'Component 2'!$H$12)</f>
        <v>0</v>
      </c>
      <c r="K5" s="305">
        <f>IF('Component 2'!O12=(" "),0,'Component 2'!$H$12)</f>
        <v>0</v>
      </c>
      <c r="L5" s="305">
        <f>IF('Component 2'!P12=(" "),0,'Component 2'!$H$12)</f>
        <v>0</v>
      </c>
      <c r="M5" s="305">
        <f>IF('Component 2'!Q12=(" "),0,'Component 2'!$H$12)</f>
        <v>0</v>
      </c>
      <c r="N5" s="305">
        <f>IF('Component 2'!R12=(" "),0,'Component 2'!$H$12)</f>
        <v>0</v>
      </c>
      <c r="O5" s="305">
        <f>IF('Component 2'!T12=(" "),0,'Component 2'!H12)</f>
        <v>0</v>
      </c>
      <c r="Q5" s="334">
        <f>'Component 3'!G12</f>
        <v>0</v>
      </c>
      <c r="R5" s="305">
        <f>IF('Component 3'!N12=(" "),0,'Component 3'!$H$12)</f>
        <v>0</v>
      </c>
      <c r="S5" s="305">
        <f>IF('Component 3'!O12=(" "),0,'Component 3'!$H$12)</f>
        <v>0</v>
      </c>
      <c r="T5" s="305">
        <f>IF('Component 3'!P12=(" "),0,'Component 3'!$H$12)</f>
        <v>0</v>
      </c>
      <c r="U5" s="305">
        <f>IF('Component 3'!Q12=(" "),0,'Component 3'!$H$12)</f>
        <v>0</v>
      </c>
      <c r="V5" s="305">
        <f>IF('Component 3'!R12=(" "),0,'Component 3'!$H$12)</f>
        <v>0</v>
      </c>
      <c r="W5" s="305">
        <f>IF('Component 3'!T12=(" "),0,'Component 3'!H12)</f>
        <v>0</v>
      </c>
      <c r="Y5" s="334">
        <f>'Component 4'!G12</f>
        <v>0</v>
      </c>
      <c r="Z5" s="305">
        <f>IF('Component 4'!N12=(" "),0,'Component 4'!H12)</f>
        <v>0</v>
      </c>
      <c r="AA5" s="305">
        <f>IF('Component 4'!O12=(" "),0,'Component 4'!H12)</f>
        <v>0</v>
      </c>
      <c r="AB5" s="305">
        <f>IF('Component 4'!P12=(" "),0,'Component 4'!H12)</f>
        <v>0</v>
      </c>
      <c r="AC5" s="305">
        <f>IF('Component 4'!Q12=(" "),0,'Component 4'!H12)</f>
        <v>0</v>
      </c>
      <c r="AD5" s="305">
        <f>IF('Component 4'!R12=(" "),0,'Component 4'!H12)</f>
        <v>0</v>
      </c>
      <c r="AE5" s="305">
        <f>IF('Component 4'!T12=(" "),0,'Component 4'!H12)</f>
        <v>0</v>
      </c>
      <c r="AF5" s="308"/>
      <c r="AG5" s="334">
        <f>'Component 5'!G12</f>
        <v>0</v>
      </c>
      <c r="AH5" s="305">
        <f>IF('Component 5'!N12=(" "),0,'Component 5'!H12)</f>
        <v>0</v>
      </c>
      <c r="AI5" s="305">
        <f>IF('Component 5'!O12=(" "),0,'Component 5'!H12)</f>
        <v>0</v>
      </c>
      <c r="AJ5" s="305">
        <f>IF('Component 5'!P12=(" "),0,'Component 5'!H12)</f>
        <v>0</v>
      </c>
      <c r="AK5" s="305">
        <f>IF('Component 5'!Q12=(" "),0,'Component 5'!H12)</f>
        <v>0</v>
      </c>
      <c r="AL5" s="305">
        <f>IF('Component 5'!R12=(" "),0,'Component 5'!H12)</f>
        <v>0</v>
      </c>
      <c r="AM5" s="305">
        <f>IF('Component 5'!T12=(" "),0,'Component 5'!H12)</f>
        <v>0</v>
      </c>
    </row>
    <row r="6" spans="1:39" x14ac:dyDescent="0.2">
      <c r="A6" s="288">
        <f>'Component 1'!G13</f>
        <v>0</v>
      </c>
      <c r="B6" s="305">
        <f>IF('Component 1'!N13=(" "),0,'Component 1'!H13)</f>
        <v>0</v>
      </c>
      <c r="C6" s="305">
        <f>IF('Component 1'!O13=(" "),0,'Component 1'!H13)</f>
        <v>0</v>
      </c>
      <c r="D6" s="305">
        <f>IF('Component 1'!P13=(" "),0,'Component 1'!H13)</f>
        <v>0</v>
      </c>
      <c r="E6" s="305">
        <f>IF('Component 1'!Q13=(" "),0,'Component 1'!H13)</f>
        <v>0</v>
      </c>
      <c r="F6" s="305">
        <f>IF('Component 1'!R13=(" "),0,'Component 1'!H13)</f>
        <v>0</v>
      </c>
      <c r="G6" s="305">
        <f>IF('Component 1'!T13=(" "),0,'Component 1'!H13)</f>
        <v>0</v>
      </c>
      <c r="I6" s="334">
        <f>'Component 2'!G13</f>
        <v>0</v>
      </c>
      <c r="J6" s="305">
        <f>IF('Component 2'!N13=(" "),0,'Component 2'!$H$13)</f>
        <v>0</v>
      </c>
      <c r="K6" s="305">
        <f>IF('Component 2'!O13=(" "),0,'Component 2'!$H$13)</f>
        <v>0</v>
      </c>
      <c r="L6" s="305">
        <f>IF('Component 2'!P13=(" "),0,'Component 2'!$H$13)</f>
        <v>0</v>
      </c>
      <c r="M6" s="305">
        <f>IF('Component 2'!Q13=(" "),0,'Component 2'!$H$13)</f>
        <v>0</v>
      </c>
      <c r="N6" s="305">
        <f>IF('Component 2'!R13=(" "),0,'Component 2'!$H$13)</f>
        <v>0</v>
      </c>
      <c r="O6" s="305">
        <f>IF('Component 2'!T13=(" "),0,'Component 2'!H13)</f>
        <v>0</v>
      </c>
      <c r="Q6" s="334">
        <f>'Component 3'!G13</f>
        <v>0</v>
      </c>
      <c r="R6" s="305">
        <f>IF('Component 3'!N13=(" "),0,'Component 3'!$H$13)</f>
        <v>0</v>
      </c>
      <c r="S6" s="305">
        <f>IF('Component 3'!O13=(" "),0,'Component 3'!$H$13)</f>
        <v>0</v>
      </c>
      <c r="T6" s="305">
        <f>IF('Component 3'!P13=(" "),0,'Component 3'!$H$13)</f>
        <v>0</v>
      </c>
      <c r="U6" s="305">
        <f>IF('Component 3'!Q13=(" "),0,'Component 3'!$H$13)</f>
        <v>0</v>
      </c>
      <c r="V6" s="305">
        <f>IF('Component 3'!R13=(" "),0,'Component 3'!$H$13)</f>
        <v>0</v>
      </c>
      <c r="W6" s="305">
        <f>IF('Component 3'!T13=(" "),0,'Component 3'!H13)</f>
        <v>0</v>
      </c>
      <c r="Y6" s="334">
        <f>'Component 4'!G13</f>
        <v>0</v>
      </c>
      <c r="Z6" s="305">
        <f>IF('Component 4'!N13=(" "),0,'Component 4'!H13)</f>
        <v>0</v>
      </c>
      <c r="AA6" s="305">
        <f>IF('Component 4'!O13=(" "),0,'Component 4'!H13)</f>
        <v>0</v>
      </c>
      <c r="AB6" s="305">
        <f>IF('Component 4'!P13=(" "),0,'Component 4'!H13)</f>
        <v>0</v>
      </c>
      <c r="AC6" s="305">
        <f>IF('Component 4'!Q13=(" "),0,'Component 4'!H13)</f>
        <v>0</v>
      </c>
      <c r="AD6" s="305">
        <f>IF('Component 4'!R13=(" "),0,'Component 4'!H13)</f>
        <v>0</v>
      </c>
      <c r="AE6" s="305">
        <f>IF('Component 4'!T13=(" "),0,'Component 4'!H13)</f>
        <v>0</v>
      </c>
      <c r="AF6" s="308"/>
      <c r="AG6" s="334">
        <f>'Component 5'!G13</f>
        <v>0</v>
      </c>
      <c r="AH6" s="305">
        <f>IF('Component 5'!N13=(" "),0,'Component 5'!H13)</f>
        <v>0</v>
      </c>
      <c r="AI6" s="305">
        <f>IF('Component 5'!O13=(" "),0,'Component 5'!H13)</f>
        <v>0</v>
      </c>
      <c r="AJ6" s="305">
        <f>IF('Component 5'!P13=(" "),0,'Component 5'!H13)</f>
        <v>0</v>
      </c>
      <c r="AK6" s="305">
        <f>IF('Component 5'!Q13=(" "),0,'Component 5'!H13)</f>
        <v>0</v>
      </c>
      <c r="AL6" s="305">
        <f>IF('Component 5'!R13=(" "),0,'Component 5'!H13)</f>
        <v>0</v>
      </c>
      <c r="AM6" s="305">
        <f>IF('Component 5'!T13=(" "),0,'Component 5'!H13)</f>
        <v>0</v>
      </c>
    </row>
    <row r="7" spans="1:39" x14ac:dyDescent="0.2">
      <c r="A7" s="288">
        <f>'Component 1'!G14</f>
        <v>0</v>
      </c>
      <c r="B7" s="305">
        <f>IF('Component 1'!N14=(" "),0,'Component 1'!H14)</f>
        <v>0</v>
      </c>
      <c r="C7" s="305">
        <f>IF('Component 1'!O14=(" "),0,'Component 1'!H14)</f>
        <v>0</v>
      </c>
      <c r="D7" s="305">
        <f>IF('Component 1'!P14=(" "),0,'Component 1'!H14)</f>
        <v>0</v>
      </c>
      <c r="E7" s="305">
        <f>IF('Component 1'!Q14=(" "),0,'Component 1'!H14)</f>
        <v>0</v>
      </c>
      <c r="F7" s="305">
        <f>IF('Component 1'!R14=(" "),0,'Component 1'!H14)</f>
        <v>0</v>
      </c>
      <c r="G7" s="305">
        <f>IF('Component 1'!T14=(" "),0,'Component 1'!H14)</f>
        <v>0</v>
      </c>
      <c r="I7" s="334">
        <f>'Component 2'!G14</f>
        <v>0</v>
      </c>
      <c r="J7" s="305">
        <f>IF('Component 2'!N14=(" "),0,'Component 2'!$H$14)</f>
        <v>0</v>
      </c>
      <c r="K7" s="305">
        <f>IF('Component 2'!O14=(" "),0,'Component 2'!$H$14)</f>
        <v>0</v>
      </c>
      <c r="L7" s="305">
        <f>IF('Component 2'!P14=(" "),0,'Component 2'!$H$14)</f>
        <v>0</v>
      </c>
      <c r="M7" s="305">
        <f>IF('Component 2'!Q14=(" "),0,'Component 2'!$H$14)</f>
        <v>0</v>
      </c>
      <c r="N7" s="305">
        <f>IF('Component 2'!R14=(" "),0,'Component 2'!$H$14)</f>
        <v>0</v>
      </c>
      <c r="O7" s="305">
        <f>IF('Component 2'!T14=(" "),0,'Component 2'!H14)</f>
        <v>0</v>
      </c>
      <c r="Q7" s="334">
        <f>'Component 3'!G14</f>
        <v>0</v>
      </c>
      <c r="R7" s="305">
        <f>IF('Component 3'!N14=(" "),0,'Component 3'!$H$14)</f>
        <v>0</v>
      </c>
      <c r="S7" s="305">
        <f>IF('Component 3'!O14=(" "),0,'Component 3'!$H$14)</f>
        <v>0</v>
      </c>
      <c r="T7" s="305">
        <f>IF('Component 3'!P14=(" "),0,'Component 3'!$H$14)</f>
        <v>0</v>
      </c>
      <c r="U7" s="305">
        <f>IF('Component 3'!Q14=(" "),0,'Component 3'!$H$14)</f>
        <v>0</v>
      </c>
      <c r="V7" s="305">
        <f>IF('Component 3'!R14=(" "),0,'Component 3'!$H$14)</f>
        <v>0</v>
      </c>
      <c r="W7" s="305">
        <f>IF('Component 3'!T14=(" "),0,'Component 3'!H14)</f>
        <v>0</v>
      </c>
      <c r="Y7" s="334">
        <f>'Component 4'!G14</f>
        <v>0</v>
      </c>
      <c r="Z7" s="305">
        <f>IF('Component 4'!N14=(" "),0,'Component 4'!H14)</f>
        <v>0</v>
      </c>
      <c r="AA7" s="305">
        <f>IF('Component 4'!O14=(" "),0,'Component 4'!H14)</f>
        <v>0</v>
      </c>
      <c r="AB7" s="305">
        <f>IF('Component 4'!P14=(" "),0,'Component 4'!H14)</f>
        <v>0</v>
      </c>
      <c r="AC7" s="305">
        <f>IF('Component 4'!Q14=(" "),0,'Component 4'!H14)</f>
        <v>0</v>
      </c>
      <c r="AD7" s="305">
        <f>IF('Component 4'!R14=(" "),0,'Component 4'!H14)</f>
        <v>0</v>
      </c>
      <c r="AE7" s="305">
        <f>IF('Component 4'!T14=(" "),0,'Component 4'!H14)</f>
        <v>0</v>
      </c>
      <c r="AF7" s="308"/>
      <c r="AG7" s="334">
        <f>'Component 5'!G14</f>
        <v>0</v>
      </c>
      <c r="AH7" s="305">
        <f>IF('Component 5'!N14=(" "),0,'Component 5'!H14)</f>
        <v>0</v>
      </c>
      <c r="AI7" s="305">
        <f>IF('Component 5'!O14=(" "),0,'Component 5'!H14)</f>
        <v>0</v>
      </c>
      <c r="AJ7" s="305">
        <f>IF('Component 5'!P14=(" "),0,'Component 5'!H14)</f>
        <v>0</v>
      </c>
      <c r="AK7" s="305">
        <f>IF('Component 5'!Q14=(" "),0,'Component 5'!H14)</f>
        <v>0</v>
      </c>
      <c r="AL7" s="305">
        <f>IF('Component 5'!R14=(" "),0,'Component 5'!H14)</f>
        <v>0</v>
      </c>
      <c r="AM7" s="305">
        <f>IF('Component 5'!T14=(" "),0,'Component 5'!H14)</f>
        <v>0</v>
      </c>
    </row>
    <row r="8" spans="1:39" x14ac:dyDescent="0.2">
      <c r="A8" s="288">
        <f>'Component 1'!G15</f>
        <v>0</v>
      </c>
      <c r="B8" s="305">
        <f>IF('Component 1'!N15=(" "),0,'Component 1'!H15)</f>
        <v>0</v>
      </c>
      <c r="C8" s="305">
        <f>IF('Component 1'!O15=(" "),0,'Component 1'!H15)</f>
        <v>0</v>
      </c>
      <c r="D8" s="305">
        <f>IF('Component 1'!P15=(" "),0,'Component 1'!H15)</f>
        <v>0</v>
      </c>
      <c r="E8" s="305">
        <f>IF('Component 1'!Q15=(" "),0,'Component 1'!H15)</f>
        <v>0</v>
      </c>
      <c r="F8" s="305">
        <f>IF('Component 1'!R15=(" "),0,'Component 1'!H15)</f>
        <v>0</v>
      </c>
      <c r="G8" s="305">
        <f>IF('Component 1'!T15=(" "),0,'Component 1'!H15)</f>
        <v>0</v>
      </c>
      <c r="I8" s="334">
        <f>'Component 2'!G15</f>
        <v>0</v>
      </c>
      <c r="J8" s="305">
        <f>IF('Component 2'!N15=(" "),0,'Component 2'!$H$15)</f>
        <v>0</v>
      </c>
      <c r="K8" s="305">
        <f>IF('Component 2'!O15=(" "),0,'Component 2'!$H$15)</f>
        <v>0</v>
      </c>
      <c r="L8" s="305">
        <f>IF('Component 2'!P15=(" "),0,'Component 2'!$H$15)</f>
        <v>0</v>
      </c>
      <c r="M8" s="305">
        <f>IF('Component 2'!Q15=(" "),0,'Component 2'!$H$15)</f>
        <v>0</v>
      </c>
      <c r="N8" s="305">
        <f>IF('Component 2'!R15=(" "),0,'Component 2'!$H$15)</f>
        <v>0</v>
      </c>
      <c r="O8" s="305">
        <f>IF('Component 2'!T15=(" "),0,'Component 2'!H15)</f>
        <v>0</v>
      </c>
      <c r="Q8" s="334">
        <f>'Component 3'!G15</f>
        <v>0</v>
      </c>
      <c r="R8" s="305">
        <f>IF('Component 3'!N15=(" "),0,'Component 3'!$H$15)</f>
        <v>0</v>
      </c>
      <c r="S8" s="305">
        <f>IF('Component 3'!O15=(" "),0,'Component 3'!$H$15)</f>
        <v>0</v>
      </c>
      <c r="T8" s="305">
        <f>IF('Component 3'!P15=(" "),0,'Component 3'!$H$15)</f>
        <v>0</v>
      </c>
      <c r="U8" s="305">
        <f>IF('Component 3'!Q15=(" "),0,'Component 3'!$H$15)</f>
        <v>0</v>
      </c>
      <c r="V8" s="305">
        <f>IF('Component 3'!R15=(" "),0,'Component 3'!$H$15)</f>
        <v>0</v>
      </c>
      <c r="W8" s="305">
        <f>IF('Component 3'!T15=(" "),0,'Component 3'!H15)</f>
        <v>0</v>
      </c>
      <c r="Y8" s="334">
        <f>'Component 4'!G15</f>
        <v>0</v>
      </c>
      <c r="Z8" s="305">
        <f>IF('Component 4'!N15=(" "),0,'Component 4'!H15)</f>
        <v>0</v>
      </c>
      <c r="AA8" s="305">
        <f>IF('Component 4'!O15=(" "),0,'Component 4'!H15)</f>
        <v>0</v>
      </c>
      <c r="AB8" s="305">
        <f>IF('Component 4'!P15=(" "),0,'Component 4'!H15)</f>
        <v>0</v>
      </c>
      <c r="AC8" s="305">
        <f>IF('Component 4'!Q15=(" "),0,'Component 4'!H15)</f>
        <v>0</v>
      </c>
      <c r="AD8" s="305">
        <f>IF('Component 4'!R15=(" "),0,'Component 4'!H15)</f>
        <v>0</v>
      </c>
      <c r="AE8" s="305">
        <f>IF('Component 4'!T15=(" "),0,'Component 4'!H15)</f>
        <v>0</v>
      </c>
      <c r="AF8" s="308"/>
      <c r="AG8" s="334">
        <f>'Component 5'!G15</f>
        <v>0</v>
      </c>
      <c r="AH8" s="305">
        <f>IF('Component 5'!N15=(" "),0,'Component 5'!H15)</f>
        <v>0</v>
      </c>
      <c r="AI8" s="305">
        <f>IF('Component 5'!O15=(" "),0,'Component 5'!H15)</f>
        <v>0</v>
      </c>
      <c r="AJ8" s="305">
        <f>IF('Component 5'!P15=(" "),0,'Component 5'!H15)</f>
        <v>0</v>
      </c>
      <c r="AK8" s="305">
        <f>IF('Component 5'!Q15=(" "),0,'Component 5'!H15)</f>
        <v>0</v>
      </c>
      <c r="AL8" s="305">
        <f>IF('Component 5'!R15=(" "),0,'Component 5'!H15)</f>
        <v>0</v>
      </c>
      <c r="AM8" s="305">
        <f>IF('Component 5'!T15=(" "),0,'Component 5'!H15)</f>
        <v>0</v>
      </c>
    </row>
    <row r="9" spans="1:39" x14ac:dyDescent="0.2">
      <c r="A9" s="288">
        <f>'Component 1'!G16</f>
        <v>0</v>
      </c>
      <c r="B9" s="305">
        <f>IF('Component 1'!N16=(" "),0,'Component 1'!H16)</f>
        <v>0</v>
      </c>
      <c r="C9" s="305">
        <f>IF('Component 1'!O16=(" "),0,'Component 1'!H16)</f>
        <v>0</v>
      </c>
      <c r="D9" s="305">
        <f>IF('Component 1'!P16=(" "),0,'Component 1'!H16)</f>
        <v>0</v>
      </c>
      <c r="E9" s="305">
        <f>IF('Component 1'!Q16=(" "),0,'Component 1'!H16)</f>
        <v>0</v>
      </c>
      <c r="F9" s="305">
        <f>IF('Component 1'!R16=(" "),0,'Component 1'!H16)</f>
        <v>0</v>
      </c>
      <c r="G9" s="305">
        <f>IF('Component 1'!T16=(" "),0,'Component 1'!H16)</f>
        <v>0</v>
      </c>
      <c r="I9" s="334">
        <f>'Component 2'!G16</f>
        <v>0</v>
      </c>
      <c r="J9" s="305">
        <f>IF('Component 2'!N16=(" "),0,'Component 2'!$H$16)</f>
        <v>0</v>
      </c>
      <c r="K9" s="305">
        <f>IF('Component 2'!O16=(" "),0,'Component 2'!$H$16)</f>
        <v>0</v>
      </c>
      <c r="L9" s="305">
        <f>IF('Component 2'!P16=(" "),0,'Component 2'!$H$16)</f>
        <v>0</v>
      </c>
      <c r="M9" s="305">
        <f>IF('Component 2'!Q16=(" "),0,'Component 2'!$H$16)</f>
        <v>0</v>
      </c>
      <c r="N9" s="305">
        <f>IF('Component 2'!R16=(" "),0,'Component 2'!$H$16)</f>
        <v>0</v>
      </c>
      <c r="O9" s="305">
        <f>IF('Component 2'!T16=(" "),0,'Component 2'!H16)</f>
        <v>0</v>
      </c>
      <c r="Q9" s="334">
        <f>'Component 3'!G16</f>
        <v>0</v>
      </c>
      <c r="R9" s="305">
        <f>IF('Component 3'!N16=(" "),0,'Component 3'!$H$16)</f>
        <v>0</v>
      </c>
      <c r="S9" s="305">
        <f>IF('Component 3'!O16=(" "),0,'Component 3'!$H$16)</f>
        <v>0</v>
      </c>
      <c r="T9" s="305">
        <f>IF('Component 3'!P16=(" "),0,'Component 3'!$H$16)</f>
        <v>0</v>
      </c>
      <c r="U9" s="305">
        <f>IF('Component 3'!Q16=(" "),0,'Component 3'!$H$16)</f>
        <v>0</v>
      </c>
      <c r="V9" s="305">
        <f>IF('Component 3'!R16=(" "),0,'Component 3'!$H$16)</f>
        <v>0</v>
      </c>
      <c r="W9" s="305">
        <f>IF('Component 3'!T16=(" "),0,'Component 3'!H16)</f>
        <v>0</v>
      </c>
      <c r="Y9" s="334">
        <f>'Component 4'!G16</f>
        <v>0</v>
      </c>
      <c r="Z9" s="305">
        <f>IF('Component 4'!N16=(" "),0,'Component 4'!H16)</f>
        <v>0</v>
      </c>
      <c r="AA9" s="305">
        <f>IF('Component 4'!O16=(" "),0,'Component 4'!H16)</f>
        <v>0</v>
      </c>
      <c r="AB9" s="305">
        <f>IF('Component 4'!P16=(" "),0,'Component 4'!H16)</f>
        <v>0</v>
      </c>
      <c r="AC9" s="305">
        <f>IF('Component 4'!Q16=(" "),0,'Component 4'!H16)</f>
        <v>0</v>
      </c>
      <c r="AD9" s="305">
        <f>IF('Component 4'!R16=(" "),0,'Component 4'!H16)</f>
        <v>0</v>
      </c>
      <c r="AE9" s="305">
        <f>IF('Component 4'!T16=(" "),0,'Component 4'!H16)</f>
        <v>0</v>
      </c>
      <c r="AG9" s="334">
        <f>'Component 5'!G16</f>
        <v>0</v>
      </c>
      <c r="AH9" s="305">
        <f>IF('Component 5'!N16=(" "),0,'Component 5'!H16)</f>
        <v>0</v>
      </c>
      <c r="AI9" s="305">
        <f>IF('Component 5'!O16=(" "),0,'Component 5'!H16)</f>
        <v>0</v>
      </c>
      <c r="AJ9" s="305">
        <f>IF('Component 5'!P16=(" "),0,'Component 5'!H16)</f>
        <v>0</v>
      </c>
      <c r="AK9" s="305">
        <f>IF('Component 5'!Q16=(" "),0,'Component 5'!H16)</f>
        <v>0</v>
      </c>
      <c r="AL9" s="305">
        <f>IF('Component 5'!R16=(" "),0,'Component 5'!H16)</f>
        <v>0</v>
      </c>
      <c r="AM9" s="305">
        <f>IF('Component 5'!T16=(" "),0,'Component 5'!H16)</f>
        <v>0</v>
      </c>
    </row>
    <row r="10" spans="1:39" x14ac:dyDescent="0.2">
      <c r="A10" s="288">
        <f>'Component 1'!G17</f>
        <v>0</v>
      </c>
      <c r="B10" s="305">
        <f>IF('Component 1'!N17=(" "),0,'Component 1'!H17)</f>
        <v>0</v>
      </c>
      <c r="C10" s="305">
        <f>IF('Component 1'!O17=(" "),0,'Component 1'!H17)</f>
        <v>0</v>
      </c>
      <c r="D10" s="305">
        <f>IF('Component 1'!P17=(" "),0,'Component 1'!H17)</f>
        <v>0</v>
      </c>
      <c r="E10" s="305">
        <f>IF('Component 1'!Q17=(" "),0,'Component 1'!H17)</f>
        <v>0</v>
      </c>
      <c r="F10" s="305">
        <f>IF('Component 1'!R17=(" "),0,'Component 1'!H17)</f>
        <v>0</v>
      </c>
      <c r="G10" s="305">
        <f>IF('Component 1'!T17=(" "),0,'Component 1'!H17)</f>
        <v>0</v>
      </c>
      <c r="I10" s="334">
        <f>'Component 2'!G17</f>
        <v>0</v>
      </c>
      <c r="J10" s="305">
        <f>IF('Component 2'!N17=(" "),0,'Component 2'!$H$17)</f>
        <v>0</v>
      </c>
      <c r="K10" s="305">
        <f>IF('Component 2'!O17=(" "),0,'Component 2'!$H$17)</f>
        <v>0</v>
      </c>
      <c r="L10" s="305">
        <f>IF('Component 2'!P17=(" "),0,'Component 2'!$H$17)</f>
        <v>0</v>
      </c>
      <c r="M10" s="305">
        <f>IF('Component 2'!Q17=(" "),0,'Component 2'!$H$17)</f>
        <v>0</v>
      </c>
      <c r="N10" s="305">
        <f>IF('Component 2'!R17=(" "),0,'Component 2'!$H$17)</f>
        <v>0</v>
      </c>
      <c r="O10" s="305">
        <f>IF('Component 2'!T17=(" "),0,'Component 2'!H17)</f>
        <v>0</v>
      </c>
      <c r="Q10" s="334">
        <f>'Component 3'!G17</f>
        <v>0</v>
      </c>
      <c r="R10" s="305">
        <f>IF('Component 3'!N17=(" "),0,'Component 3'!$H$17)</f>
        <v>0</v>
      </c>
      <c r="S10" s="305">
        <f>IF('Component 3'!O17=(" "),0,'Component 3'!$H$17)</f>
        <v>0</v>
      </c>
      <c r="T10" s="305">
        <f>IF('Component 3'!P17=(" "),0,'Component 3'!$H$17)</f>
        <v>0</v>
      </c>
      <c r="U10" s="305">
        <f>IF('Component 3'!Q17=(" "),0,'Component 3'!$H$17)</f>
        <v>0</v>
      </c>
      <c r="V10" s="305">
        <f>IF('Component 3'!R17=(" "),0,'Component 3'!$H$17)</f>
        <v>0</v>
      </c>
      <c r="W10" s="305">
        <f>IF('Component 3'!T17=(" "),0,'Component 3'!H17)</f>
        <v>0</v>
      </c>
      <c r="Y10" s="334">
        <f>'Component 4'!G17</f>
        <v>0</v>
      </c>
      <c r="Z10" s="305">
        <f>IF('Component 4'!N17=(" "),0,'Component 4'!H17)</f>
        <v>0</v>
      </c>
      <c r="AA10" s="305">
        <f>IF('Component 4'!O17=(" "),0,'Component 4'!H17)</f>
        <v>0</v>
      </c>
      <c r="AB10" s="305">
        <f>IF('Component 4'!P17=(" "),0,'Component 4'!H17)</f>
        <v>0</v>
      </c>
      <c r="AC10" s="305">
        <f>IF('Component 4'!Q17=(" "),0,'Component 4'!H17)</f>
        <v>0</v>
      </c>
      <c r="AD10" s="305">
        <f>IF('Component 4'!R17=(" "),0,'Component 4'!H17)</f>
        <v>0</v>
      </c>
      <c r="AE10" s="305">
        <f>IF('Component 4'!T17=(" "),0,'Component 4'!H17)</f>
        <v>0</v>
      </c>
      <c r="AG10" s="334">
        <f>'Component 5'!G17</f>
        <v>0</v>
      </c>
      <c r="AH10" s="305">
        <f>IF('Component 5'!N17=(" "),0,'Component 5'!H17)</f>
        <v>0</v>
      </c>
      <c r="AI10" s="305">
        <f>IF('Component 5'!O17=(" "),0,'Component 5'!H17)</f>
        <v>0</v>
      </c>
      <c r="AJ10" s="305">
        <f>IF('Component 5'!P17=(" "),0,'Component 5'!H17)</f>
        <v>0</v>
      </c>
      <c r="AK10" s="305">
        <f>IF('Component 5'!Q17=(" "),0,'Component 5'!H17)</f>
        <v>0</v>
      </c>
      <c r="AL10" s="305">
        <f>IF('Component 5'!R17=(" "),0,'Component 5'!H17)</f>
        <v>0</v>
      </c>
      <c r="AM10" s="305">
        <f>IF('Component 5'!T17=(" "),0,'Component 5'!H17)</f>
        <v>0</v>
      </c>
    </row>
    <row r="11" spans="1:39" x14ac:dyDescent="0.2">
      <c r="A11" s="288">
        <f>'Component 1'!G18</f>
        <v>0</v>
      </c>
      <c r="B11" s="305">
        <f>IF('Component 1'!N18=(" "),0,'Component 1'!H18)</f>
        <v>0</v>
      </c>
      <c r="C11" s="305">
        <f>IF('Component 1'!O18=(" "),0,'Component 1'!H18)</f>
        <v>0</v>
      </c>
      <c r="D11" s="305">
        <f>IF('Component 1'!P18=(" "),0,'Component 1'!H18)</f>
        <v>0</v>
      </c>
      <c r="E11" s="305">
        <f>IF('Component 1'!Q18=(" "),0,'Component 1'!H18)</f>
        <v>0</v>
      </c>
      <c r="F11" s="305">
        <f>IF('Component 1'!R18=(" "),0,'Component 1'!H18)</f>
        <v>0</v>
      </c>
      <c r="G11" s="305">
        <f>IF('Component 1'!T18=(" "),0,'Component 1'!H18)</f>
        <v>0</v>
      </c>
      <c r="I11" s="334">
        <f>'Component 2'!G18</f>
        <v>0</v>
      </c>
      <c r="J11" s="305">
        <f>IF('Component 2'!N18=(" "),0,'Component 2'!$H$18)</f>
        <v>0</v>
      </c>
      <c r="K11" s="305">
        <f>IF('Component 2'!O18=(" "),0,'Component 2'!$H$18)</f>
        <v>0</v>
      </c>
      <c r="L11" s="305">
        <f>IF('Component 2'!P18=(" "),0,'Component 2'!$H$18)</f>
        <v>0</v>
      </c>
      <c r="M11" s="305">
        <f>IF('Component 2'!Q18=(" "),0,'Component 2'!$H$18)</f>
        <v>0</v>
      </c>
      <c r="N11" s="305">
        <f>IF('Component 2'!R18=(" "),0,'Component 2'!$H$18)</f>
        <v>0</v>
      </c>
      <c r="O11" s="305">
        <f>IF('Component 2'!T18=(" "),0,'Component 2'!H18)</f>
        <v>0</v>
      </c>
      <c r="Q11" s="334">
        <f>'Component 3'!G18</f>
        <v>0</v>
      </c>
      <c r="R11" s="305">
        <f>IF('Component 3'!N18=(" "),0,'Component 3'!$H$18)</f>
        <v>0</v>
      </c>
      <c r="S11" s="305">
        <f>IF('Component 3'!O18=(" "),0,'Component 3'!$H$18)</f>
        <v>0</v>
      </c>
      <c r="T11" s="305">
        <f>IF('Component 3'!P18=(" "),0,'Component 3'!$H$18)</f>
        <v>0</v>
      </c>
      <c r="U11" s="305">
        <f>IF('Component 3'!Q18=(" "),0,'Component 3'!$H$18)</f>
        <v>0</v>
      </c>
      <c r="V11" s="305">
        <f>IF('Component 3'!R18=(" "),0,'Component 3'!$H$18)</f>
        <v>0</v>
      </c>
      <c r="W11" s="305">
        <f>IF('Component 3'!T18=(" "),0,'Component 3'!H18)</f>
        <v>0</v>
      </c>
      <c r="Y11" s="334">
        <f>'Component 4'!G18</f>
        <v>0</v>
      </c>
      <c r="Z11" s="305">
        <f>IF('Component 4'!N18=(" "),0,'Component 4'!H18)</f>
        <v>0</v>
      </c>
      <c r="AA11" s="305">
        <f>IF('Component 4'!O18=(" "),0,'Component 4'!H18)</f>
        <v>0</v>
      </c>
      <c r="AB11" s="305">
        <f>IF('Component 4'!P18=(" "),0,'Component 4'!H18)</f>
        <v>0</v>
      </c>
      <c r="AC11" s="305">
        <f>IF('Component 4'!Q18=(" "),0,'Component 4'!H18)</f>
        <v>0</v>
      </c>
      <c r="AD11" s="305">
        <f>IF('Component 4'!R18=(" "),0,'Component 4'!H18)</f>
        <v>0</v>
      </c>
      <c r="AE11" s="305">
        <f>IF('Component 4'!T18=(" "),0,'Component 4'!H18)</f>
        <v>0</v>
      </c>
      <c r="AG11" s="334">
        <f>'Component 5'!G18</f>
        <v>0</v>
      </c>
      <c r="AH11" s="305">
        <f>IF('Component 5'!N18=(" "),0,'Component 5'!H18)</f>
        <v>0</v>
      </c>
      <c r="AI11" s="305">
        <f>IF('Component 5'!O18=(" "),0,'Component 5'!H18)</f>
        <v>0</v>
      </c>
      <c r="AJ11" s="305">
        <f>IF('Component 5'!P18=(" "),0,'Component 5'!H18)</f>
        <v>0</v>
      </c>
      <c r="AK11" s="305">
        <f>IF('Component 5'!Q18=(" "),0,'Component 5'!H18)</f>
        <v>0</v>
      </c>
      <c r="AL11" s="305">
        <f>IF('Component 5'!R18=(" "),0,'Component 5'!H18)</f>
        <v>0</v>
      </c>
      <c r="AM11" s="305">
        <f>IF('Component 5'!T18=(" "),0,'Component 5'!H18)</f>
        <v>0</v>
      </c>
    </row>
    <row r="12" spans="1:39" x14ac:dyDescent="0.2">
      <c r="A12" s="288">
        <f>'Component 1'!G19</f>
        <v>0</v>
      </c>
      <c r="B12" s="305">
        <f>IF('Component 1'!N19=(" "),0,'Component 1'!H19)</f>
        <v>0</v>
      </c>
      <c r="C12" s="305">
        <f>IF('Component 1'!O19=(" "),0,'Component 1'!H19)</f>
        <v>0</v>
      </c>
      <c r="D12" s="305">
        <f>IF('Component 1'!P19=(" "),0,'Component 1'!H19)</f>
        <v>0</v>
      </c>
      <c r="E12" s="305">
        <f>IF('Component 1'!Q19=(" "),0,'Component 1'!H19)</f>
        <v>0</v>
      </c>
      <c r="F12" s="305">
        <f>IF('Component 1'!R19=(" "),0,'Component 1'!H19)</f>
        <v>0</v>
      </c>
      <c r="G12" s="305">
        <f>IF('Component 1'!T19=(" "),0,'Component 1'!H19)</f>
        <v>0</v>
      </c>
      <c r="I12" s="334">
        <f>'Component 2'!G19</f>
        <v>0</v>
      </c>
      <c r="J12" s="305">
        <f>IF('Component 2'!N19=(" "),0,'Component 2'!$H$19)</f>
        <v>0</v>
      </c>
      <c r="K12" s="305">
        <f>IF('Component 2'!O19=(" "),0,'Component 2'!$H$19)</f>
        <v>0</v>
      </c>
      <c r="L12" s="305">
        <f>IF('Component 2'!P19=(" "),0,'Component 2'!$H$19)</f>
        <v>0</v>
      </c>
      <c r="M12" s="305">
        <f>IF('Component 2'!Q19=(" "),0,'Component 2'!$H$19)</f>
        <v>0</v>
      </c>
      <c r="N12" s="305">
        <f>IF('Component 2'!R19=(" "),0,'Component 2'!$H$19)</f>
        <v>0</v>
      </c>
      <c r="O12" s="305">
        <f>IF('Component 2'!T19=(" "),0,'Component 2'!H19)</f>
        <v>0</v>
      </c>
      <c r="Q12" s="334">
        <f>'Component 3'!G19</f>
        <v>0</v>
      </c>
      <c r="R12" s="305">
        <f>IF('Component 3'!N19=(" "),0,'Component 3'!$H$19)</f>
        <v>0</v>
      </c>
      <c r="S12" s="305">
        <f>IF('Component 3'!O19=(" "),0,'Component 3'!$H$19)</f>
        <v>0</v>
      </c>
      <c r="T12" s="305">
        <f>IF('Component 3'!P19=(" "),0,'Component 3'!$H$19)</f>
        <v>0</v>
      </c>
      <c r="U12" s="305">
        <f>IF('Component 3'!Q19=(" "),0,'Component 3'!$H$19)</f>
        <v>0</v>
      </c>
      <c r="V12" s="305">
        <f>IF('Component 3'!R19=(" "),0,'Component 3'!$H$19)</f>
        <v>0</v>
      </c>
      <c r="W12" s="305">
        <f>IF('Component 3'!T19=(" "),0,'Component 3'!H19)</f>
        <v>0</v>
      </c>
      <c r="Y12" s="334">
        <f>'Component 4'!G19</f>
        <v>0</v>
      </c>
      <c r="Z12" s="305">
        <f>IF('Component 4'!N19=(" "),0,'Component 4'!H19)</f>
        <v>0</v>
      </c>
      <c r="AA12" s="305">
        <f>IF('Component 4'!O19=(" "),0,'Component 4'!H19)</f>
        <v>0</v>
      </c>
      <c r="AB12" s="305">
        <f>IF('Component 4'!P19=(" "),0,'Component 4'!H19)</f>
        <v>0</v>
      </c>
      <c r="AC12" s="305">
        <f>IF('Component 4'!Q19=(" "),0,'Component 4'!H19)</f>
        <v>0</v>
      </c>
      <c r="AD12" s="305">
        <f>IF('Component 4'!R19=(" "),0,'Component 4'!H19)</f>
        <v>0</v>
      </c>
      <c r="AE12" s="305">
        <f>IF('Component 4'!T19=(" "),0,'Component 4'!H19)</f>
        <v>0</v>
      </c>
      <c r="AG12" s="334">
        <f>'Component 5'!G19</f>
        <v>0</v>
      </c>
      <c r="AH12" s="305">
        <f>IF('Component 5'!N19=(" "),0,'Component 5'!H19)</f>
        <v>0</v>
      </c>
      <c r="AI12" s="305">
        <f>IF('Component 5'!O19=(" "),0,'Component 5'!H19)</f>
        <v>0</v>
      </c>
      <c r="AJ12" s="305">
        <f>IF('Component 5'!P19=(" "),0,'Component 5'!H19)</f>
        <v>0</v>
      </c>
      <c r="AK12" s="305">
        <f>IF('Component 5'!Q19=(" "),0,'Component 5'!H19)</f>
        <v>0</v>
      </c>
      <c r="AL12" s="305">
        <f>IF('Component 5'!R19=(" "),0,'Component 5'!H19)</f>
        <v>0</v>
      </c>
      <c r="AM12" s="305">
        <f>IF('Component 5'!T19=(" "),0,'Component 5'!H19)</f>
        <v>0</v>
      </c>
    </row>
    <row r="13" spans="1:39" x14ac:dyDescent="0.2">
      <c r="A13" s="288">
        <f>'Component 1'!G20</f>
        <v>0</v>
      </c>
      <c r="B13" s="305">
        <f>IF('Component 1'!N20=(" "),0,'Component 1'!H20)</f>
        <v>0</v>
      </c>
      <c r="C13" s="305">
        <f>IF('Component 1'!O20=(" "),0,'Component 1'!H20)</f>
        <v>0</v>
      </c>
      <c r="D13" s="305">
        <f>IF('Component 1'!P20=(" "),0,'Component 1'!H20)</f>
        <v>0</v>
      </c>
      <c r="E13" s="305">
        <f>IF('Component 1'!Q20=(" "),0,'Component 1'!H20)</f>
        <v>0</v>
      </c>
      <c r="F13" s="305">
        <f>IF('Component 1'!R20=(" "),0,'Component 1'!H20)</f>
        <v>0</v>
      </c>
      <c r="G13" s="305">
        <f>IF('Component 1'!T20=(" "),0,'Component 1'!H20)</f>
        <v>0</v>
      </c>
      <c r="I13" s="334">
        <f>'Component 2'!G20</f>
        <v>0</v>
      </c>
      <c r="J13" s="305">
        <f>IF('Component 2'!N20=(" "),0,'Component 2'!$H$20)</f>
        <v>0</v>
      </c>
      <c r="K13" s="305">
        <f>IF('Component 2'!O20=(" "),0,'Component 2'!$H$20)</f>
        <v>0</v>
      </c>
      <c r="L13" s="305">
        <f>IF('Component 2'!P20=(" "),0,'Component 2'!$H$20)</f>
        <v>0</v>
      </c>
      <c r="M13" s="305">
        <f>IF('Component 2'!Q20=(" "),0,'Component 2'!$H$20)</f>
        <v>0</v>
      </c>
      <c r="N13" s="305">
        <f>IF('Component 2'!R20=(" "),0,'Component 2'!$H$20)</f>
        <v>0</v>
      </c>
      <c r="O13" s="305">
        <f>IF('Component 2'!T20=(" "),0,'Component 2'!H20)</f>
        <v>0</v>
      </c>
      <c r="Q13" s="334">
        <f>'Component 3'!G20</f>
        <v>0</v>
      </c>
      <c r="R13" s="305">
        <f>IF('Component 3'!N20=(" "),0,'Component 3'!$H$20)</f>
        <v>0</v>
      </c>
      <c r="S13" s="305">
        <f>IF('Component 3'!O20=(" "),0,'Component 3'!$H$20)</f>
        <v>0</v>
      </c>
      <c r="T13" s="305">
        <f>IF('Component 3'!P20=(" "),0,'Component 3'!$H$20)</f>
        <v>0</v>
      </c>
      <c r="U13" s="305">
        <f>IF('Component 3'!Q20=(" "),0,'Component 3'!$H$20)</f>
        <v>0</v>
      </c>
      <c r="V13" s="305">
        <f>IF('Component 3'!R20=(" "),0,'Component 3'!$H$20)</f>
        <v>0</v>
      </c>
      <c r="W13" s="305">
        <f>IF('Component 3'!T20=(" "),0,'Component 3'!H20)</f>
        <v>0</v>
      </c>
      <c r="Y13" s="334">
        <f>'Component 4'!G20</f>
        <v>0</v>
      </c>
      <c r="Z13" s="305">
        <f>IF('Component 4'!N20=(" "),0,'Component 4'!H20)</f>
        <v>0</v>
      </c>
      <c r="AA13" s="305">
        <f>IF('Component 4'!O20=(" "),0,'Component 4'!H20)</f>
        <v>0</v>
      </c>
      <c r="AB13" s="305">
        <f>IF('Component 4'!P20=(" "),0,'Component 4'!H20)</f>
        <v>0</v>
      </c>
      <c r="AC13" s="305">
        <f>IF('Component 4'!Q20=(" "),0,'Component 4'!H20)</f>
        <v>0</v>
      </c>
      <c r="AD13" s="305">
        <f>IF('Component 4'!R20=(" "),0,'Component 4'!H20)</f>
        <v>0</v>
      </c>
      <c r="AE13" s="305">
        <f>IF('Component 4'!T20=(" "),0,'Component 4'!H20)</f>
        <v>0</v>
      </c>
      <c r="AG13" s="334">
        <f>'Component 5'!G20</f>
        <v>0</v>
      </c>
      <c r="AH13" s="305">
        <f>IF('Component 5'!N20=(" "),0,'Component 5'!H20)</f>
        <v>0</v>
      </c>
      <c r="AI13" s="305">
        <f>IF('Component 5'!O20=(" "),0,'Component 5'!H20)</f>
        <v>0</v>
      </c>
      <c r="AJ13" s="305">
        <f>IF('Component 5'!P20=(" "),0,'Component 5'!H20)</f>
        <v>0</v>
      </c>
      <c r="AK13" s="305">
        <f>IF('Component 5'!Q20=(" "),0,'Component 5'!H20)</f>
        <v>0</v>
      </c>
      <c r="AL13" s="305">
        <f>IF('Component 5'!R20=(" "),0,'Component 5'!H20)</f>
        <v>0</v>
      </c>
      <c r="AM13" s="305">
        <f>IF('Component 5'!T20=(" "),0,'Component 5'!H20)</f>
        <v>0</v>
      </c>
    </row>
    <row r="14" spans="1:39" x14ac:dyDescent="0.2">
      <c r="A14" s="288">
        <f>'Component 1'!G21</f>
        <v>0</v>
      </c>
      <c r="B14" s="305">
        <f>IF('Component 1'!N21=(" "),0,'Component 1'!H21)</f>
        <v>0</v>
      </c>
      <c r="C14" s="305">
        <f>IF('Component 1'!O21=(" "),0,'Component 1'!H21)</f>
        <v>0</v>
      </c>
      <c r="D14" s="305">
        <f>IF('Component 1'!P21=(" "),0,'Component 1'!H21)</f>
        <v>0</v>
      </c>
      <c r="E14" s="305">
        <f>IF('Component 1'!Q21=(" "),0,'Component 1'!H21)</f>
        <v>0</v>
      </c>
      <c r="F14" s="305">
        <f>IF('Component 1'!R21=(" "),0,'Component 1'!H21)</f>
        <v>0</v>
      </c>
      <c r="G14" s="305">
        <f>IF('Component 1'!T21=(" "),0,'Component 1'!H21)</f>
        <v>0</v>
      </c>
      <c r="I14" s="334">
        <f>'Component 2'!G21</f>
        <v>0</v>
      </c>
      <c r="J14" s="305">
        <f>IF('Component 2'!N21=(" "),0,'Component 2'!$H$21)</f>
        <v>0</v>
      </c>
      <c r="K14" s="305">
        <f>IF('Component 2'!O21=(" "),0,'Component 2'!$H$21)</f>
        <v>0</v>
      </c>
      <c r="L14" s="305">
        <f>IF('Component 2'!P21=(" "),0,'Component 2'!$H$21)</f>
        <v>0</v>
      </c>
      <c r="M14" s="305">
        <f>IF('Component 2'!Q21=(" "),0,'Component 2'!$H$21)</f>
        <v>0</v>
      </c>
      <c r="N14" s="305">
        <f>IF('Component 2'!R21=(" "),0,'Component 2'!$H$21)</f>
        <v>0</v>
      </c>
      <c r="O14" s="305">
        <f>IF('Component 2'!T21=(" "),0,'Component 2'!H21)</f>
        <v>0</v>
      </c>
      <c r="Q14" s="334">
        <f>'Component 3'!G21</f>
        <v>0</v>
      </c>
      <c r="R14" s="305">
        <f>IF('Component 3'!N21=(" "),0,'Component 3'!$H$21)</f>
        <v>0</v>
      </c>
      <c r="S14" s="305">
        <f>IF('Component 3'!O21=(" "),0,'Component 3'!$H$21)</f>
        <v>0</v>
      </c>
      <c r="T14" s="305">
        <f>IF('Component 3'!P21=(" "),0,'Component 3'!$H$21)</f>
        <v>0</v>
      </c>
      <c r="U14" s="305">
        <f>IF('Component 3'!Q21=(" "),0,'Component 3'!$H$21)</f>
        <v>0</v>
      </c>
      <c r="V14" s="305">
        <f>IF('Component 3'!R21=(" "),0,'Component 3'!$H$21)</f>
        <v>0</v>
      </c>
      <c r="W14" s="305">
        <f>IF('Component 3'!T21=(" "),0,'Component 3'!H21)</f>
        <v>0</v>
      </c>
      <c r="Y14" s="334">
        <f>'Component 4'!G21</f>
        <v>0</v>
      </c>
      <c r="Z14" s="305">
        <f>IF('Component 4'!N21=(" "),0,'Component 4'!H21)</f>
        <v>0</v>
      </c>
      <c r="AA14" s="305">
        <f>IF('Component 4'!O21=(" "),0,'Component 4'!H21)</f>
        <v>0</v>
      </c>
      <c r="AB14" s="305">
        <f>IF('Component 4'!P21=(" "),0,'Component 4'!H21)</f>
        <v>0</v>
      </c>
      <c r="AC14" s="305">
        <f>IF('Component 4'!Q21=(" "),0,'Component 4'!H21)</f>
        <v>0</v>
      </c>
      <c r="AD14" s="305">
        <f>IF('Component 4'!R21=(" "),0,'Component 4'!H21)</f>
        <v>0</v>
      </c>
      <c r="AE14" s="305">
        <f>IF('Component 4'!T21=(" "),0,'Component 4'!H21)</f>
        <v>0</v>
      </c>
      <c r="AG14" s="334">
        <f>'Component 5'!G21</f>
        <v>0</v>
      </c>
      <c r="AH14" s="305">
        <f>IF('Component 5'!N21=(" "),0,'Component 5'!H21)</f>
        <v>0</v>
      </c>
      <c r="AI14" s="305">
        <f>IF('Component 5'!O21=(" "),0,'Component 5'!H21)</f>
        <v>0</v>
      </c>
      <c r="AJ14" s="305">
        <f>IF('Component 5'!P21=(" "),0,'Component 5'!H21)</f>
        <v>0</v>
      </c>
      <c r="AK14" s="305">
        <f>IF('Component 5'!Q21=(" "),0,'Component 5'!H21)</f>
        <v>0</v>
      </c>
      <c r="AL14" s="305">
        <f>IF('Component 5'!R21=(" "),0,'Component 5'!H21)</f>
        <v>0</v>
      </c>
      <c r="AM14" s="305">
        <f>IF('Component 5'!T21=(" "),0,'Component 5'!H21)</f>
        <v>0</v>
      </c>
    </row>
    <row r="15" spans="1:39" x14ac:dyDescent="0.2">
      <c r="A15" s="288">
        <f>'Component 1'!G22</f>
        <v>0</v>
      </c>
      <c r="B15" s="305">
        <f>IF('Component 1'!N22=(" "),0,'Component 1'!H22)</f>
        <v>0</v>
      </c>
      <c r="C15" s="305">
        <f>IF('Component 1'!O22=(" "),0,'Component 1'!H22)</f>
        <v>0</v>
      </c>
      <c r="D15" s="305">
        <f>IF('Component 1'!P22=(" "),0,'Component 1'!H22)</f>
        <v>0</v>
      </c>
      <c r="E15" s="305">
        <f>IF('Component 1'!Q22=(" "),0,'Component 1'!H22)</f>
        <v>0</v>
      </c>
      <c r="F15" s="305">
        <f>IF('Component 1'!R22=(" "),0,'Component 1'!H22)</f>
        <v>0</v>
      </c>
      <c r="G15" s="305">
        <f>IF('Component 1'!T22=(" "),0,'Component 1'!H22)</f>
        <v>0</v>
      </c>
      <c r="I15" s="334">
        <f>'Component 2'!G22</f>
        <v>0</v>
      </c>
      <c r="J15" s="305">
        <f>IF('Component 2'!N22=(" "),0,'Component 2'!$H$22)</f>
        <v>0</v>
      </c>
      <c r="K15" s="305">
        <f>IF('Component 2'!O22=(" "),0,'Component 2'!$H$22)</f>
        <v>0</v>
      </c>
      <c r="L15" s="305">
        <f>IF('Component 2'!P22=(" "),0,'Component 2'!$H$22)</f>
        <v>0</v>
      </c>
      <c r="M15" s="305">
        <f>IF('Component 2'!Q22=(" "),0,'Component 2'!$H$22)</f>
        <v>0</v>
      </c>
      <c r="N15" s="305">
        <f>IF('Component 2'!R22=(" "),0,'Component 2'!$H$22)</f>
        <v>0</v>
      </c>
      <c r="O15" s="305">
        <f>IF('Component 2'!T22=(" "),0,'Component 2'!H22)</f>
        <v>0</v>
      </c>
      <c r="Q15" s="334">
        <f>'Component 3'!G22</f>
        <v>0</v>
      </c>
      <c r="R15" s="305">
        <f>IF('Component 3'!N22=(" "),0,'Component 3'!$H$22)</f>
        <v>0</v>
      </c>
      <c r="S15" s="305">
        <f>IF('Component 3'!O22=(" "),0,'Component 3'!$H$22)</f>
        <v>0</v>
      </c>
      <c r="T15" s="305">
        <f>IF('Component 3'!P22=(" "),0,'Component 3'!$H$22)</f>
        <v>0</v>
      </c>
      <c r="U15" s="305">
        <f>IF('Component 3'!Q22=(" "),0,'Component 3'!$H$22)</f>
        <v>0</v>
      </c>
      <c r="V15" s="305">
        <f>IF('Component 3'!R22=(" "),0,'Component 3'!$H$22)</f>
        <v>0</v>
      </c>
      <c r="W15" s="305">
        <f>IF('Component 3'!T22=(" "),0,'Component 3'!H22)</f>
        <v>0</v>
      </c>
      <c r="Y15" s="334">
        <f>'Component 4'!G22</f>
        <v>0</v>
      </c>
      <c r="Z15" s="305">
        <f>IF('Component 4'!N22=(" "),0,'Component 4'!H22)</f>
        <v>0</v>
      </c>
      <c r="AA15" s="305">
        <f>IF('Component 4'!O22=(" "),0,'Component 4'!H22)</f>
        <v>0</v>
      </c>
      <c r="AB15" s="305">
        <f>IF('Component 4'!P22=(" "),0,'Component 4'!H22)</f>
        <v>0</v>
      </c>
      <c r="AC15" s="305">
        <f>IF('Component 4'!Q22=(" "),0,'Component 4'!H22)</f>
        <v>0</v>
      </c>
      <c r="AD15" s="305">
        <f>IF('Component 4'!R22=(" "),0,'Component 4'!H22)</f>
        <v>0</v>
      </c>
      <c r="AE15" s="305">
        <f>IF('Component 4'!T22=(" "),0,'Component 4'!H22)</f>
        <v>0</v>
      </c>
      <c r="AG15" s="334">
        <f>'Component 5'!G22</f>
        <v>0</v>
      </c>
      <c r="AH15" s="305">
        <f>IF('Component 5'!N22=(" "),0,'Component 5'!H22)</f>
        <v>0</v>
      </c>
      <c r="AI15" s="305">
        <f>IF('Component 5'!O22=(" "),0,'Component 5'!H22)</f>
        <v>0</v>
      </c>
      <c r="AJ15" s="305">
        <f>IF('Component 5'!P22=(" "),0,'Component 5'!H22)</f>
        <v>0</v>
      </c>
      <c r="AK15" s="305">
        <f>IF('Component 5'!Q22=(" "),0,'Component 5'!H22)</f>
        <v>0</v>
      </c>
      <c r="AL15" s="305">
        <f>IF('Component 5'!R22=(" "),0,'Component 5'!H22)</f>
        <v>0</v>
      </c>
      <c r="AM15" s="305">
        <f>IF('Component 5'!T22=(" "),0,'Component 5'!H22)</f>
        <v>0</v>
      </c>
    </row>
    <row r="16" spans="1:39" x14ac:dyDescent="0.2">
      <c r="A16" s="333" t="str">
        <f>'Component 1'!G25</f>
        <v>Other</v>
      </c>
      <c r="B16" s="332">
        <f>IF('Component 1'!N25=0,0,'Component 1'!H25)</f>
        <v>0</v>
      </c>
      <c r="C16" s="332">
        <f>IF('Component 1'!O25=0,0,'Component 1'!H25)</f>
        <v>0</v>
      </c>
      <c r="D16" s="332">
        <f>IF('Component 1'!P25=0,0,'Component 1'!H25)</f>
        <v>0</v>
      </c>
      <c r="E16" s="332">
        <f>IF('Component 1'!Q25=0,0,'Component 1'!H25)</f>
        <v>0</v>
      </c>
      <c r="F16" s="332">
        <f>IF('Component 1'!R25=0,0,'Component 1'!H25)</f>
        <v>0</v>
      </c>
      <c r="G16" s="332">
        <f>IF('Component 1'!T25=0,0,'Component 1'!H25)</f>
        <v>0</v>
      </c>
      <c r="I16" s="333" t="str">
        <f>'Component 2'!G25</f>
        <v>Other</v>
      </c>
      <c r="J16" s="332">
        <f>IF('Component 2'!N25=0,0,'Component 2'!$H$25)</f>
        <v>0</v>
      </c>
      <c r="K16" s="332">
        <f>IF('Component 2'!O25=0,0,'Component 2'!$H$25)</f>
        <v>0</v>
      </c>
      <c r="L16" s="332">
        <f>IF('Component 2'!P25=0,0,'Component 2'!$H$25)</f>
        <v>0</v>
      </c>
      <c r="M16" s="332">
        <f>IF('Component 2'!Q25=0,0,'Component 2'!$H$25)</f>
        <v>0</v>
      </c>
      <c r="N16" s="332">
        <f>IF('Component 2'!R25=0,0,'Component 2'!$H$25)</f>
        <v>0</v>
      </c>
      <c r="O16" s="332">
        <f>IF('Component 2'!T25=0,0,'Component 2'!$H$25)</f>
        <v>0</v>
      </c>
      <c r="Q16" s="333" t="str">
        <f>'Component 3'!G25</f>
        <v>Other</v>
      </c>
      <c r="R16" s="332">
        <f>IF('Component 3'!N25=0,0,'Component 3'!$H25)</f>
        <v>0</v>
      </c>
      <c r="S16" s="332">
        <f>IF('Component 3'!O25=0,0,'Component 3'!$H25)</f>
        <v>0</v>
      </c>
      <c r="T16" s="332">
        <f>IF('Component 3'!P25=0,0,'Component 3'!$H25)</f>
        <v>0</v>
      </c>
      <c r="U16" s="332">
        <f>IF('Component 3'!Q25=0,0,'Component 3'!$H25)</f>
        <v>0</v>
      </c>
      <c r="V16" s="332">
        <f>IF('Component 3'!R25=0,0,'Component 3'!$H25)</f>
        <v>0</v>
      </c>
      <c r="W16" s="332">
        <f>IF('Component 3'!T25=0,0,'Component 3'!$H25)</f>
        <v>0</v>
      </c>
      <c r="Y16" s="333" t="str">
        <f>'Component 4'!G25</f>
        <v>Other</v>
      </c>
      <c r="Z16" s="332">
        <f>IF('Component 4'!N25=0,0,'Component 4'!H25)</f>
        <v>0</v>
      </c>
      <c r="AA16" s="332">
        <f>IF('Component 4'!O25=0,0,'Component 4'!H25)</f>
        <v>0</v>
      </c>
      <c r="AB16" s="332">
        <f>IF('Component 4'!P25=0,0,'Component 4'!H25)</f>
        <v>0</v>
      </c>
      <c r="AC16" s="332">
        <f>IF('Component 4'!Q25=0,0,'Component 4'!H25)</f>
        <v>0</v>
      </c>
      <c r="AD16" s="332">
        <f>IF('Component 4'!R25=0,0,'Component 4'!H25)</f>
        <v>0</v>
      </c>
      <c r="AE16" s="332">
        <f>IF('Component 4'!T25=0,0,'Component 4'!H25)</f>
        <v>0</v>
      </c>
      <c r="AG16" s="333" t="str">
        <f>'Component 5'!G25</f>
        <v>Other</v>
      </c>
      <c r="AH16" s="332">
        <f>IF('Component 5'!N25=0,0,'Component 5'!H25)</f>
        <v>0</v>
      </c>
      <c r="AI16" s="332">
        <f>IF('Component 5'!O25=0,0,'Component 5'!H25)</f>
        <v>0</v>
      </c>
      <c r="AJ16" s="332">
        <f>IF('Component 5'!P25=0,0,'Component 5'!H25)</f>
        <v>0</v>
      </c>
      <c r="AK16" s="332">
        <f>IF('Component 5'!Q25=0,0,'Component 5'!H25)</f>
        <v>0</v>
      </c>
      <c r="AL16" s="332">
        <f>IF('Component 5'!R25=0,0,'Component 5'!H25)</f>
        <v>0</v>
      </c>
      <c r="AM16" s="332">
        <f>IF('Component 5'!T25=0,0,'Component 5'!H25)</f>
        <v>0</v>
      </c>
    </row>
    <row r="17" spans="1:39" x14ac:dyDescent="0.2">
      <c r="A17" s="333" t="str">
        <f>'Component 1'!G26</f>
        <v>Other</v>
      </c>
      <c r="B17" s="332">
        <f>IF('Component 1'!N26=0,0,'Component 1'!H26)</f>
        <v>0</v>
      </c>
      <c r="C17" s="332">
        <f>IF('Component 1'!O26=0,0,'Component 1'!H26)</f>
        <v>0</v>
      </c>
      <c r="D17" s="332">
        <f>IF('Component 1'!P26=0,0,'Component 1'!H26)</f>
        <v>0</v>
      </c>
      <c r="E17" s="332">
        <f>IF('Component 1'!Q26=0,0,'Component 1'!H26)</f>
        <v>0</v>
      </c>
      <c r="F17" s="332">
        <f>IF('Component 1'!R26=0,0,'Component 1'!H26)</f>
        <v>0</v>
      </c>
      <c r="G17" s="332">
        <f>IF('Component 1'!T26=0,0,'Component 1'!H26)</f>
        <v>0</v>
      </c>
      <c r="I17" s="333" t="str">
        <f>'Component 2'!G26</f>
        <v>Other</v>
      </c>
      <c r="J17" s="332">
        <f>IF('Component 2'!N26=0,0,'Component 2'!$H$26)</f>
        <v>0</v>
      </c>
      <c r="K17" s="332">
        <f>IF('Component 2'!O26=0,0,'Component 2'!$H$26)</f>
        <v>0</v>
      </c>
      <c r="L17" s="332">
        <f>IF('Component 2'!P26=0,0,'Component 2'!$H$26)</f>
        <v>0</v>
      </c>
      <c r="M17" s="332">
        <f>IF('Component 2'!Q26=0,0,'Component 2'!$H$26)</f>
        <v>0</v>
      </c>
      <c r="N17" s="332">
        <f>IF('Component 2'!R26=0,0,'Component 2'!$H$26)</f>
        <v>0</v>
      </c>
      <c r="O17" s="332">
        <f>IF('Component 2'!T26=0,0,'Component 2'!$H$26)</f>
        <v>0</v>
      </c>
      <c r="Q17" s="333" t="str">
        <f>'Component 3'!G26</f>
        <v>Other</v>
      </c>
      <c r="R17" s="332">
        <f>IF('Component 3'!N26=0,0,'Component 3'!$H26)</f>
        <v>0</v>
      </c>
      <c r="S17" s="332">
        <f>IF('Component 3'!O26=0,0,'Component 3'!$H26)</f>
        <v>0</v>
      </c>
      <c r="T17" s="332">
        <f>IF('Component 3'!P26=0,0,'Component 3'!$H26)</f>
        <v>0</v>
      </c>
      <c r="U17" s="332">
        <f>IF('Component 3'!Q26=0,0,'Component 3'!$H26)</f>
        <v>0</v>
      </c>
      <c r="V17" s="332">
        <f>IF('Component 3'!R26=0,0,'Component 3'!$H26)</f>
        <v>0</v>
      </c>
      <c r="W17" s="332">
        <f>IF('Component 3'!T26=0,0,'Component 3'!$H26)</f>
        <v>0</v>
      </c>
      <c r="Y17" s="333" t="str">
        <f>'Component 4'!G26</f>
        <v>Other</v>
      </c>
      <c r="Z17" s="332">
        <f>IF('Component 4'!N26=0,0,'Component 4'!H26)</f>
        <v>0</v>
      </c>
      <c r="AA17" s="332">
        <f>IF('Component 4'!O26=0,0,'Component 4'!H26)</f>
        <v>0</v>
      </c>
      <c r="AB17" s="332">
        <f>IF('Component 4'!P26=0,0,'Component 4'!H26)</f>
        <v>0</v>
      </c>
      <c r="AC17" s="332">
        <f>IF('Component 4'!Q26=0,0,'Component 4'!H26)</f>
        <v>0</v>
      </c>
      <c r="AD17" s="332">
        <f>IF('Component 4'!R26=0,0,'Component 4'!H26)</f>
        <v>0</v>
      </c>
      <c r="AE17" s="332">
        <f>IF('Component 4'!T26=0,0,'Component 4'!H26)</f>
        <v>0</v>
      </c>
      <c r="AG17" s="333" t="str">
        <f>'Component 5'!G26</f>
        <v>Other</v>
      </c>
      <c r="AH17" s="332">
        <f>IF('Component 5'!N26=0,0,'Component 5'!H26)</f>
        <v>0</v>
      </c>
      <c r="AI17" s="332">
        <f>IF('Component 5'!O26=0,0,'Component 5'!H26)</f>
        <v>0</v>
      </c>
      <c r="AJ17" s="332">
        <f>IF('Component 5'!P26=0,0,'Component 5'!H26)</f>
        <v>0</v>
      </c>
      <c r="AK17" s="332">
        <f>IF('Component 5'!Q26=0,0,'Component 5'!H26)</f>
        <v>0</v>
      </c>
      <c r="AL17" s="332">
        <f>IF('Component 5'!R26=0,0,'Component 5'!H26)</f>
        <v>0</v>
      </c>
      <c r="AM17" s="332">
        <f>IF('Component 5'!T26=0,0,'Component 5'!H26)</f>
        <v>0</v>
      </c>
    </row>
    <row r="18" spans="1:39" x14ac:dyDescent="0.2">
      <c r="A18" s="333" t="str">
        <f>'Component 1'!G27</f>
        <v>Other</v>
      </c>
      <c r="B18" s="332">
        <f>IF('Component 1'!N27=0,0,'Component 1'!H27)</f>
        <v>0</v>
      </c>
      <c r="C18" s="332">
        <f>IF('Component 1'!O27=0,0,'Component 1'!H27)</f>
        <v>0</v>
      </c>
      <c r="D18" s="332">
        <f>IF('Component 1'!P27=0,0,'Component 1'!H27)</f>
        <v>0</v>
      </c>
      <c r="E18" s="332">
        <f>IF('Component 1'!Q27=0,0,'Component 1'!H27)</f>
        <v>0</v>
      </c>
      <c r="F18" s="332">
        <f>IF('Component 1'!R27=0,0,'Component 1'!H27)</f>
        <v>0</v>
      </c>
      <c r="G18" s="332">
        <f>IF('Component 1'!T27=0,0,'Component 1'!H27)</f>
        <v>0</v>
      </c>
      <c r="I18" s="333" t="str">
        <f>'Component 2'!G27</f>
        <v>Other</v>
      </c>
      <c r="J18" s="332">
        <f>IF('Component 2'!N27=0,0,'Component 2'!$H$27)</f>
        <v>0</v>
      </c>
      <c r="K18" s="332">
        <f>IF('Component 2'!O27=0,0,'Component 2'!$H$27)</f>
        <v>0</v>
      </c>
      <c r="L18" s="332">
        <f>IF('Component 2'!P27=0,0,'Component 2'!$H$27)</f>
        <v>0</v>
      </c>
      <c r="M18" s="332">
        <f>IF('Component 2'!Q27=0,0,'Component 2'!$H$27)</f>
        <v>0</v>
      </c>
      <c r="N18" s="332">
        <f>IF('Component 2'!R27=0,0,'Component 2'!$H$27)</f>
        <v>0</v>
      </c>
      <c r="O18" s="332">
        <f>IF('Component 2'!T27=0,0,'Component 2'!$H$27)</f>
        <v>0</v>
      </c>
      <c r="Q18" s="333" t="str">
        <f>'Component 3'!G27</f>
        <v>Other</v>
      </c>
      <c r="R18" s="332">
        <f>IF('Component 3'!N27=0,0,'Component 3'!$H27)</f>
        <v>0</v>
      </c>
      <c r="S18" s="332">
        <f>IF('Component 3'!O27=0,0,'Component 3'!$H27)</f>
        <v>0</v>
      </c>
      <c r="T18" s="332">
        <f>IF('Component 3'!P27=0,0,'Component 3'!$H27)</f>
        <v>0</v>
      </c>
      <c r="U18" s="332">
        <f>IF('Component 3'!Q27=0,0,'Component 3'!$H27)</f>
        <v>0</v>
      </c>
      <c r="V18" s="332">
        <f>IF('Component 3'!R27=0,0,'Component 3'!$H27)</f>
        <v>0</v>
      </c>
      <c r="W18" s="332">
        <f>IF('Component 3'!T27=0,0,'Component 3'!$H27)</f>
        <v>0</v>
      </c>
      <c r="Y18" s="333" t="str">
        <f>'Component 4'!G27</f>
        <v>Other</v>
      </c>
      <c r="Z18" s="332">
        <f>IF('Component 4'!N27=0,0,'Component 4'!H27)</f>
        <v>0</v>
      </c>
      <c r="AA18" s="332">
        <f>IF('Component 4'!O27=0,0,'Component 4'!H27)</f>
        <v>0</v>
      </c>
      <c r="AB18" s="332">
        <f>IF('Component 4'!P27=0,0,'Component 4'!H27)</f>
        <v>0</v>
      </c>
      <c r="AC18" s="332">
        <f>IF('Component 4'!Q27=0,0,'Component 4'!H27)</f>
        <v>0</v>
      </c>
      <c r="AD18" s="332">
        <f>IF('Component 4'!R27=0,0,'Component 4'!H27)</f>
        <v>0</v>
      </c>
      <c r="AE18" s="332">
        <f>IF('Component 4'!T27=0,0,'Component 4'!H27)</f>
        <v>0</v>
      </c>
      <c r="AG18" s="333" t="str">
        <f>'Component 5'!G27</f>
        <v>Other</v>
      </c>
      <c r="AH18" s="332">
        <f>IF('Component 5'!N27=0,0,'Component 5'!H27)</f>
        <v>0</v>
      </c>
      <c r="AI18" s="332">
        <f>IF('Component 5'!O27=0,0,'Component 5'!H27)</f>
        <v>0</v>
      </c>
      <c r="AJ18" s="332">
        <f>IF('Component 5'!P27=0,0,'Component 5'!H27)</f>
        <v>0</v>
      </c>
      <c r="AK18" s="332">
        <f>IF('Component 5'!Q27=0,0,'Component 5'!H27)</f>
        <v>0</v>
      </c>
      <c r="AL18" s="332">
        <f>IF('Component 5'!R27=0,0,'Component 5'!H27)</f>
        <v>0</v>
      </c>
      <c r="AM18" s="332">
        <f>IF('Component 5'!T27=0,0,'Component 5'!H27)</f>
        <v>0</v>
      </c>
    </row>
    <row r="19" spans="1:39" x14ac:dyDescent="0.2">
      <c r="A19" s="333" t="str">
        <f>'Component 1'!G28</f>
        <v>Other</v>
      </c>
      <c r="B19" s="332">
        <f>IF('Component 1'!N28=0,0,'Component 1'!H28)</f>
        <v>0</v>
      </c>
      <c r="C19" s="332">
        <f>IF('Component 1'!O28=0,0,'Component 1'!H28)</f>
        <v>0</v>
      </c>
      <c r="D19" s="332">
        <f>IF('Component 1'!P28=0,0,'Component 1'!H28)</f>
        <v>0</v>
      </c>
      <c r="E19" s="332">
        <f>IF('Component 1'!Q28=0,0,'Component 1'!H28)</f>
        <v>0</v>
      </c>
      <c r="F19" s="332">
        <f>IF('Component 1'!R28=0,0,'Component 1'!H28)</f>
        <v>0</v>
      </c>
      <c r="G19" s="332">
        <f>IF('Component 1'!T28=0,0,'Component 1'!H28)</f>
        <v>0</v>
      </c>
      <c r="I19" s="333" t="str">
        <f>'Component 2'!G28</f>
        <v>Other</v>
      </c>
      <c r="J19" s="332">
        <f>IF('Component 2'!N28=0,0,'Component 2'!$H$28)</f>
        <v>0</v>
      </c>
      <c r="K19" s="332">
        <f>IF('Component 2'!O28=0,0,'Component 2'!$H$28)</f>
        <v>0</v>
      </c>
      <c r="L19" s="332">
        <f>IF('Component 2'!P28=0,0,'Component 2'!$H$28)</f>
        <v>0</v>
      </c>
      <c r="M19" s="332">
        <f>IF('Component 2'!Q28=0,0,'Component 2'!$H$28)</f>
        <v>0</v>
      </c>
      <c r="N19" s="332">
        <f>IF('Component 2'!R28=0,0,'Component 2'!$H$28)</f>
        <v>0</v>
      </c>
      <c r="O19" s="332">
        <f>IF('Component 2'!T28=0,0,'Component 2'!$H$28)</f>
        <v>0</v>
      </c>
      <c r="Q19" s="333" t="str">
        <f>'Component 3'!G28</f>
        <v>Other</v>
      </c>
      <c r="R19" s="332">
        <f>IF('Component 3'!N28=0,0,'Component 3'!$H28)</f>
        <v>0</v>
      </c>
      <c r="S19" s="332">
        <f>IF('Component 3'!O28=0,0,'Component 3'!$H28)</f>
        <v>0</v>
      </c>
      <c r="T19" s="332">
        <f>IF('Component 3'!P28=0,0,'Component 3'!$H28)</f>
        <v>0</v>
      </c>
      <c r="U19" s="332">
        <f>IF('Component 3'!Q28=0,0,'Component 3'!$H28)</f>
        <v>0</v>
      </c>
      <c r="V19" s="332">
        <f>IF('Component 3'!R28=0,0,'Component 3'!$H28)</f>
        <v>0</v>
      </c>
      <c r="W19" s="332">
        <f>IF('Component 3'!T28=0,0,'Component 3'!$H28)</f>
        <v>0</v>
      </c>
      <c r="Y19" s="333" t="str">
        <f>'Component 4'!G28</f>
        <v>Other</v>
      </c>
      <c r="Z19" s="332">
        <f>IF('Component 4'!N28=0,0,'Component 4'!H28)</f>
        <v>0</v>
      </c>
      <c r="AA19" s="332">
        <f>IF('Component 4'!O28=0,0,'Component 4'!H28)</f>
        <v>0</v>
      </c>
      <c r="AB19" s="332">
        <f>IF('Component 4'!P28=0,0,'Component 4'!H28)</f>
        <v>0</v>
      </c>
      <c r="AC19" s="332">
        <f>IF('Component 4'!Q28=0,0,'Component 4'!H28)</f>
        <v>0</v>
      </c>
      <c r="AD19" s="332">
        <f>IF('Component 4'!R28=0,0,'Component 4'!H28)</f>
        <v>0</v>
      </c>
      <c r="AE19" s="332">
        <f>IF('Component 4'!T28=0,0,'Component 4'!H28)</f>
        <v>0</v>
      </c>
      <c r="AG19" s="333" t="str">
        <f>'Component 5'!G28</f>
        <v>Other</v>
      </c>
      <c r="AH19" s="332">
        <f>IF('Component 5'!N28=0,0,'Component 5'!H28)</f>
        <v>0</v>
      </c>
      <c r="AI19" s="332">
        <f>IF('Component 5'!O28=0,0,'Component 5'!H28)</f>
        <v>0</v>
      </c>
      <c r="AJ19" s="332">
        <f>IF('Component 5'!P28=0,0,'Component 5'!H28)</f>
        <v>0</v>
      </c>
      <c r="AK19" s="332">
        <f>IF('Component 5'!Q28=0,0,'Component 5'!H28)</f>
        <v>0</v>
      </c>
      <c r="AL19" s="332">
        <f>IF('Component 5'!R28=0,0,'Component 5'!H28)</f>
        <v>0</v>
      </c>
      <c r="AM19" s="332">
        <f>IF('Component 5'!T28=0,0,'Component 5'!H28)</f>
        <v>0</v>
      </c>
    </row>
  </sheetData>
  <pageMargins left="0.7" right="0.7" top="0.75" bottom="0.75" header="0.3" footer="0.3"/>
  <pageSetup paperSize="9" orientation="portrait" r:id="rId1"/>
  <headerFooter>
    <oddFooter>&amp;L&amp;1#&amp;"Calibri"&amp;11&amp;K000000OFFICIAL</oddFooter>
  </headerFooter>
  <ignoredErrors>
    <ignoredError sqref="A4:A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EDA8-0D91-42AD-A3F4-67DFC7C582F1}">
  <dimension ref="A1:A6"/>
  <sheetViews>
    <sheetView workbookViewId="0">
      <selection activeCell="A2" sqref="A2"/>
    </sheetView>
  </sheetViews>
  <sheetFormatPr defaultRowHeight="15" x14ac:dyDescent="0.25"/>
  <cols>
    <col min="1" max="1" width="27.42578125" customWidth="1"/>
  </cols>
  <sheetData>
    <row r="1" spans="1:1" x14ac:dyDescent="0.25">
      <c r="A1" t="s">
        <v>51</v>
      </c>
    </row>
    <row r="2" spans="1:1" x14ac:dyDescent="0.25">
      <c r="A2" t="s">
        <v>61</v>
      </c>
    </row>
    <row r="3" spans="1:1" x14ac:dyDescent="0.25">
      <c r="A3" t="s">
        <v>57</v>
      </c>
    </row>
    <row r="5" spans="1:1" x14ac:dyDescent="0.25">
      <c r="A5" t="s">
        <v>52</v>
      </c>
    </row>
    <row r="6" spans="1:1" x14ac:dyDescent="0.25">
      <c r="A6" t="s">
        <v>95</v>
      </c>
    </row>
  </sheetData>
  <pageMargins left="0.7" right="0.7" top="0.75" bottom="0.75" header="0.3" footer="0.3"/>
  <pageSetup paperSize="9" orientation="portrait" r:id="rId1"/>
  <headerFooter>
    <oddFooter>&amp;L&amp;1#&amp;"Calibri"&amp;11&amp;K000000OFFICIAL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A85C-A8EA-44BD-B62B-C233E95D8FBE}">
  <dimension ref="A1:C3"/>
  <sheetViews>
    <sheetView workbookViewId="0">
      <selection activeCell="B4" sqref="B4"/>
    </sheetView>
  </sheetViews>
  <sheetFormatPr defaultRowHeight="15" x14ac:dyDescent="0.25"/>
  <cols>
    <col min="1" max="1" width="10" bestFit="1" customWidth="1"/>
  </cols>
  <sheetData>
    <row r="1" spans="1:3" x14ac:dyDescent="0.25">
      <c r="A1" t="s">
        <v>61</v>
      </c>
      <c r="C1" t="s">
        <v>157</v>
      </c>
    </row>
    <row r="2" spans="1:3" x14ac:dyDescent="0.25">
      <c r="A2" t="s">
        <v>158</v>
      </c>
      <c r="C2" t="s">
        <v>159</v>
      </c>
    </row>
    <row r="3" spans="1:3" x14ac:dyDescent="0.25">
      <c r="A3" t="s">
        <v>160</v>
      </c>
    </row>
  </sheetData>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27C630BF193488AF2256DF11490E5" ma:contentTypeVersion="7" ma:contentTypeDescription="Create a new document." ma:contentTypeScope="" ma:versionID="96ace83008370a68a31609059e984408">
  <xsd:schema xmlns:xsd="http://www.w3.org/2001/XMLSchema" xmlns:xs="http://www.w3.org/2001/XMLSchema" xmlns:p="http://schemas.microsoft.com/office/2006/metadata/properties" xmlns:ns3="ebd9caeb-cbd0-412b-a569-f0df7917f77b" xmlns:ns4="e2d2ead4-025a-49a6-8b13-a09c29fa5808" targetNamespace="http://schemas.microsoft.com/office/2006/metadata/properties" ma:root="true" ma:fieldsID="e403bcaf161871edb21b2a16e95bb173" ns3:_="" ns4:_="">
    <xsd:import namespace="ebd9caeb-cbd0-412b-a569-f0df7917f77b"/>
    <xsd:import namespace="e2d2ead4-025a-49a6-8b13-a09c29fa58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d9caeb-cbd0-412b-a569-f0df7917f7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d2ead4-025a-49a6-8b13-a09c29fa58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42913-9016-4096-AC14-AE81FAC21DB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d2ead4-025a-49a6-8b13-a09c29fa5808"/>
    <ds:schemaRef ds:uri="ebd9caeb-cbd0-412b-a569-f0df7917f77b"/>
    <ds:schemaRef ds:uri="http://www.w3.org/XML/1998/namespace"/>
    <ds:schemaRef ds:uri="http://purl.org/dc/dcmitype/"/>
  </ds:schemaRefs>
</ds:datastoreItem>
</file>

<file path=customXml/itemProps2.xml><?xml version="1.0" encoding="utf-8"?>
<ds:datastoreItem xmlns:ds="http://schemas.openxmlformats.org/officeDocument/2006/customXml" ds:itemID="{A61A4543-DCD6-4886-950A-957C5F0F6836}">
  <ds:schemaRefs>
    <ds:schemaRef ds:uri="http://schemas.microsoft.com/sharepoint/v3/contenttype/forms"/>
  </ds:schemaRefs>
</ds:datastoreItem>
</file>

<file path=customXml/itemProps3.xml><?xml version="1.0" encoding="utf-8"?>
<ds:datastoreItem xmlns:ds="http://schemas.openxmlformats.org/officeDocument/2006/customXml" ds:itemID="{E0CC1355-A337-4915-B72C-E05E44FCF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d9caeb-cbd0-412b-a569-f0df7917f77b"/>
    <ds:schemaRef ds:uri="e2d2ead4-025a-49a6-8b13-a09c29fa58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Please read</vt:lpstr>
      <vt:lpstr>Summary sheets -&gt;</vt:lpstr>
      <vt:lpstr>Summary (single component bid)</vt:lpstr>
      <vt:lpstr>Summary  (multi component bid)</vt:lpstr>
      <vt:lpstr>Costing sheets -&gt;</vt:lpstr>
      <vt:lpstr>Component 1</vt:lpstr>
      <vt:lpstr>Component 2</vt:lpstr>
      <vt:lpstr>Component 3</vt:lpstr>
      <vt:lpstr>Component 4</vt:lpstr>
      <vt:lpstr>Component 5</vt:lpstr>
      <vt:lpstr>Sources-&gt;</vt:lpstr>
      <vt:lpstr>Standard costing - CAM</vt:lpstr>
      <vt:lpstr>Standard costing - VPS</vt:lpstr>
      <vt:lpstr>FORMULAS FTE summary </vt:lpstr>
      <vt:lpstr>Sheet2</vt:lpstr>
      <vt:lpstr>Sheet1</vt:lpstr>
      <vt:lpstr>'Standard costing - VPS'!_Toc492466341</vt:lpstr>
      <vt:lpstr>'Component 2'!Location</vt:lpstr>
      <vt:lpstr>'Component 3'!Location</vt:lpstr>
      <vt:lpstr>'Component 4'!Location</vt:lpstr>
      <vt:lpstr>'Component 5'!Location</vt:lpstr>
      <vt:lpstr>Location</vt:lpstr>
      <vt:lpstr>'Component 2'!months</vt:lpstr>
      <vt:lpstr>'Component 3'!months</vt:lpstr>
      <vt:lpstr>'Component 4'!months</vt:lpstr>
      <vt:lpstr>'Component 5'!months</vt:lpstr>
      <vt:lpstr>months</vt:lpstr>
      <vt:lpstr>'Component 2'!staff</vt:lpstr>
      <vt:lpstr>'Component 3'!staff</vt:lpstr>
      <vt:lpstr>'Component 4'!staff</vt:lpstr>
      <vt:lpstr>'Component 5'!staff</vt:lpstr>
      <vt:lpstr>staff</vt:lpstr>
    </vt:vector>
  </TitlesOfParts>
  <Manager/>
  <Company>Department of Education and Training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Vanstone, Madeleine J</dc:creator>
  <cp:keywords/>
  <dc:description/>
  <cp:lastModifiedBy>Monika Grierson (DTF)</cp:lastModifiedBy>
  <cp:revision/>
  <cp:lastPrinted>2022-11-28T02:39:26Z</cp:lastPrinted>
  <dcterms:created xsi:type="dcterms:W3CDTF">2017-08-30T03:47:52Z</dcterms:created>
  <dcterms:modified xsi:type="dcterms:W3CDTF">2022-12-07T06:51:17Z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9;#5.5.2 Regular Budget Estimates|23f45b1e-5d68-4a01-b358-49f4bf86f50f</vt:lpwstr>
  </property>
  <property fmtid="{D5CDD505-2E9C-101B-9397-08002B2CF9AE}" pid="3" name="ContentTypeId">
    <vt:lpwstr>0x0101006A227C630BF193488AF2256DF11490E5</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{03842a14-939a-49c5-aacf-94b3bb4507f6}</vt:lpwstr>
  </property>
  <property fmtid="{D5CDD505-2E9C-101B-9397-08002B2CF9AE}" pid="8" name="RecordPoint_ActiveItemUniqueId">
    <vt:lpwstr>{c89414b8-81fd-4d30-b950-ae1a46d5b6da}</vt:lpwstr>
  </property>
  <property fmtid="{D5CDD505-2E9C-101B-9397-08002B2CF9AE}" pid="9" name="RecordPoint_ActiveItemWebId">
    <vt:lpwstr>{47ce5c61-b538-459a-80b0-8bf8faafe694}</vt:lpwstr>
  </property>
  <property fmtid="{D5CDD505-2E9C-101B-9397-08002B2CF9AE}" pid="10" name="RecordPoint_ActiveItemSiteId">
    <vt:lpwstr>{03dc8113-b288-4f44-a289-6e7ea0196235}</vt:lpwstr>
  </property>
  <property fmtid="{D5CDD505-2E9C-101B-9397-08002B2CF9AE}" pid="11" name="RecordPoint_RecordNumberSubmitted">
    <vt:lpwstr>R0001004576</vt:lpwstr>
  </property>
  <property fmtid="{D5CDD505-2E9C-101B-9397-08002B2CF9AE}" pid="12" name="RecordPoint_SubmissionCompleted">
    <vt:lpwstr>2017-11-09T13:20:31.1974010+11:00</vt:lpwstr>
  </property>
  <property fmtid="{D5CDD505-2E9C-101B-9397-08002B2CF9AE}" pid="13" name="_docset_NoMedatataSyncRequired">
    <vt:lpwstr>False</vt:lpwstr>
  </property>
  <property fmtid="{D5CDD505-2E9C-101B-9397-08002B2CF9AE}" pid="14" name="TitusGUID">
    <vt:lpwstr>c5a4f373-ce19-490d-8a81-a9c6dab49078</vt:lpwstr>
  </property>
  <property fmtid="{D5CDD505-2E9C-101B-9397-08002B2CF9AE}" pid="15" name="Classification">
    <vt:lpwstr>Do Not Mark</vt:lpwstr>
  </property>
  <property fmtid="{D5CDD505-2E9C-101B-9397-08002B2CF9AE}" pid="16" name="MediaServiceImageTags">
    <vt:lpwstr/>
  </property>
  <property fmtid="{D5CDD505-2E9C-101B-9397-08002B2CF9AE}" pid="17" name="MSIP_Label_7158ebbd-6c5e-441f-bfc9-4eb8c11e3978_Enabled">
    <vt:lpwstr>true</vt:lpwstr>
  </property>
  <property fmtid="{D5CDD505-2E9C-101B-9397-08002B2CF9AE}" pid="18" name="MSIP_Label_7158ebbd-6c5e-441f-bfc9-4eb8c11e3978_SetDate">
    <vt:lpwstr>2022-12-07T06:51:16Z</vt:lpwstr>
  </property>
  <property fmtid="{D5CDD505-2E9C-101B-9397-08002B2CF9AE}" pid="19" name="MSIP_Label_7158ebbd-6c5e-441f-bfc9-4eb8c11e3978_Method">
    <vt:lpwstr>Privileged</vt:lpwstr>
  </property>
  <property fmtid="{D5CDD505-2E9C-101B-9397-08002B2CF9AE}" pid="20" name="MSIP_Label_7158ebbd-6c5e-441f-bfc9-4eb8c11e3978_Name">
    <vt:lpwstr>7158ebbd-6c5e-441f-bfc9-4eb8c11e3978</vt:lpwstr>
  </property>
  <property fmtid="{D5CDD505-2E9C-101B-9397-08002B2CF9AE}" pid="21" name="MSIP_Label_7158ebbd-6c5e-441f-bfc9-4eb8c11e3978_SiteId">
    <vt:lpwstr>722ea0be-3e1c-4b11-ad6f-9401d6856e24</vt:lpwstr>
  </property>
  <property fmtid="{D5CDD505-2E9C-101B-9397-08002B2CF9AE}" pid="22" name="MSIP_Label_7158ebbd-6c5e-441f-bfc9-4eb8c11e3978_ActionId">
    <vt:lpwstr>1d6a7c65-ec73-4536-a8a1-42f6a7221dac</vt:lpwstr>
  </property>
  <property fmtid="{D5CDD505-2E9C-101B-9397-08002B2CF9AE}" pid="23" name="MSIP_Label_7158ebbd-6c5e-441f-bfc9-4eb8c11e3978_ContentBits">
    <vt:lpwstr>2</vt:lpwstr>
  </property>
</Properties>
</file>